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8.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9.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10.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1.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updateLinks="never" codeName="ThisWorkbook" defaultThemeVersion="124226"/>
  <mc:AlternateContent xmlns:mc="http://schemas.openxmlformats.org/markup-compatibility/2006">
    <mc:Choice Requires="x15">
      <x15ac:absPath xmlns:x15ac="http://schemas.microsoft.com/office/spreadsheetml/2010/11/ac" url="I:\GES\DMD_MARKETING\15. BASE DOCUMENTAIRE\BIV\BIV entreprise\"/>
    </mc:Choice>
  </mc:AlternateContent>
  <xr:revisionPtr revIDLastSave="0" documentId="13_ncr:1_{476A8E39-7A48-4092-BF01-AE6C088C314A}" xr6:coauthVersionLast="47" xr6:coauthVersionMax="47" xr10:uidLastSave="{00000000-0000-0000-0000-000000000000}"/>
  <bookViews>
    <workbookView xWindow="-120" yWindow="-120" windowWidth="29040" windowHeight="15840" tabRatio="893" xr2:uid="{00000000-000D-0000-FFFF-FFFF00000000}"/>
  </bookViews>
  <sheets>
    <sheet name="Informations Entreprise" sheetId="1" r:id="rId1"/>
    <sheet name="Bulletin 1" sheetId="6" r:id="rId2"/>
    <sheet name="Bulletin 2" sheetId="7" r:id="rId3"/>
    <sheet name="Bulletin 3" sheetId="8" r:id="rId4"/>
    <sheet name="Bulletin 4" sheetId="9" r:id="rId5"/>
    <sheet name="Bulletin 5" sheetId="10" r:id="rId6"/>
    <sheet name="Bulletin 6" sheetId="11" r:id="rId7"/>
    <sheet name="Bulletin 7" sheetId="12" r:id="rId8"/>
    <sheet name="Bulletin 8" sheetId="13" r:id="rId9"/>
    <sheet name="Bulletin 9" sheetId="14" r:id="rId10"/>
    <sheet name="Bulletin 10" sheetId="15" r:id="rId11"/>
    <sheet name="Fiche récapitulative" sheetId="3" r:id="rId12"/>
    <sheet name="Modalités de versement" sheetId="18" r:id="rId13"/>
    <sheet name="Autres fonds" sheetId="17" r:id="rId14"/>
    <sheet name="Données" sheetId="4" state="hidden" r:id="rId15"/>
  </sheets>
  <externalReferences>
    <externalReference r:id="rId16"/>
  </externalReferences>
  <definedNames>
    <definedName name="_xlnm._FilterDatabase" localSheetId="0" hidden="1">'Informations Entreprise'!$E$37:$U$37</definedName>
    <definedName name="case_CSG">'Informations Entreprise'!$AI$30</definedName>
    <definedName name="CSG_CRDS">'[1]Saisie des données + guide'!$AK$110</definedName>
    <definedName name="CSGCRDS">Données!$C$13</definedName>
    <definedName name="Groupama_Sélection_PME_ETI">'Informations Entreprise'!#REF!</definedName>
    <definedName name="PASS">Données!$C$2</definedName>
    <definedName name="Plafond_PEE">'[1]Saisie des données + guide'!$O$107</definedName>
    <definedName name="Plafond_PEE_net">'[1]Saisie des données + guide'!$Z$107</definedName>
    <definedName name="Plafond_PERCO">'[1]Saisie des données + guide'!$O$108</definedName>
    <definedName name="Plafond_PERCO_net">'[1]Saisie des données + guide'!$Z$108</definedName>
    <definedName name="Plafond_uni_TNS">'[1]Saisie des données + guide'!$AV$95</definedName>
    <definedName name="Plafond_uni_TS">'[1]Saisie des données + guide'!$AV$92</definedName>
    <definedName name="Z_8BBDF041_1EC5_4F43_8AC5_BFD5AE5CB39A_.wvu.Cols" localSheetId="11" hidden="1">'Fiche récapitulative'!$R:$R,'Fiche récapitulative'!$T:$Y</definedName>
    <definedName name="Z_8BBDF041_1EC5_4F43_8AC5_BFD5AE5CB39A_.wvu.Cols" localSheetId="0" hidden="1">'Informations Entreprise'!$CD:$CF</definedName>
    <definedName name="Z_8BBDF041_1EC5_4F43_8AC5_BFD5AE5CB39A_.wvu.FilterData" localSheetId="0" hidden="1">'Informations Entreprise'!$E$37:$U$37</definedName>
    <definedName name="Z_8BBDF041_1EC5_4F43_8AC5_BFD5AE5CB39A_.wvu.PrintArea" localSheetId="1" hidden="1">'Bulletin 1'!$A$1:$AX$119</definedName>
    <definedName name="Z_8BBDF041_1EC5_4F43_8AC5_BFD5AE5CB39A_.wvu.PrintArea" localSheetId="2" hidden="1">'Bulletin 2'!$A$1:$AX$119</definedName>
    <definedName name="Z_8BBDF041_1EC5_4F43_8AC5_BFD5AE5CB39A_.wvu.PrintArea" localSheetId="3" hidden="1">'Bulletin 3'!$A$1:$AX$119</definedName>
    <definedName name="Z_8BBDF041_1EC5_4F43_8AC5_BFD5AE5CB39A_.wvu.PrintArea" localSheetId="11" hidden="1">'Fiche récapitulative'!$A$1:$P$71</definedName>
    <definedName name="Z_8BBDF041_1EC5_4F43_8AC5_BFD5AE5CB39A_.wvu.PrintArea" localSheetId="0" hidden="1">'Informations Entreprise'!$A$1:$BH$46</definedName>
    <definedName name="Z_8BBDF041_1EC5_4F43_8AC5_BFD5AE5CB39A_.wvu.Rows" localSheetId="1" hidden="1">'Bulletin 1'!$126:$145</definedName>
    <definedName name="Z_8BBDF041_1EC5_4F43_8AC5_BFD5AE5CB39A_.wvu.Rows" localSheetId="10" hidden="1">'Bulletin 10'!$126:$145</definedName>
    <definedName name="Z_8BBDF041_1EC5_4F43_8AC5_BFD5AE5CB39A_.wvu.Rows" localSheetId="2" hidden="1">'Bulletin 2'!$126:$145</definedName>
    <definedName name="Z_8BBDF041_1EC5_4F43_8AC5_BFD5AE5CB39A_.wvu.Rows" localSheetId="3" hidden="1">'Bulletin 3'!$126:$145</definedName>
    <definedName name="Z_8BBDF041_1EC5_4F43_8AC5_BFD5AE5CB39A_.wvu.Rows" localSheetId="4" hidden="1">'Bulletin 4'!$126:$145</definedName>
    <definedName name="Z_8BBDF041_1EC5_4F43_8AC5_BFD5AE5CB39A_.wvu.Rows" localSheetId="5" hidden="1">'Bulletin 5'!$126:$145</definedName>
    <definedName name="Z_8BBDF041_1EC5_4F43_8AC5_BFD5AE5CB39A_.wvu.Rows" localSheetId="6" hidden="1">'Bulletin 6'!$126:$145</definedName>
    <definedName name="Z_8BBDF041_1EC5_4F43_8AC5_BFD5AE5CB39A_.wvu.Rows" localSheetId="7" hidden="1">'Bulletin 7'!$126:$145</definedName>
    <definedName name="Z_8BBDF041_1EC5_4F43_8AC5_BFD5AE5CB39A_.wvu.Rows" localSheetId="8" hidden="1">'Bulletin 8'!$126:$145</definedName>
    <definedName name="Z_8BBDF041_1EC5_4F43_8AC5_BFD5AE5CB39A_.wvu.Rows" localSheetId="9" hidden="1">'Bulletin 9'!$126:$145</definedName>
    <definedName name="Z_8BBDF041_1EC5_4F43_8AC5_BFD5AE5CB39A_.wvu.Rows" localSheetId="11" hidden="1">'Fiche récapitulative'!$65:$69</definedName>
    <definedName name="_xlnm.Print_Area" localSheetId="1">'Bulletin 1'!$A$1:$AX$119</definedName>
    <definedName name="_xlnm.Print_Area" localSheetId="10">'Bulletin 10'!$A$1:$AX$119</definedName>
    <definedName name="_xlnm.Print_Area" localSheetId="2">'Bulletin 2'!$A$1:$AX$119</definedName>
    <definedName name="_xlnm.Print_Area" localSheetId="3">'Bulletin 3'!$A$1:$AX$119</definedName>
    <definedName name="_xlnm.Print_Area" localSheetId="4">'Bulletin 4'!$A$1:$AX$119</definedName>
    <definedName name="_xlnm.Print_Area" localSheetId="5">'Bulletin 5'!$A$1:$AX$119</definedName>
    <definedName name="_xlnm.Print_Area" localSheetId="6">'Bulletin 6'!$A$1:$AX$119</definedName>
    <definedName name="_xlnm.Print_Area" localSheetId="7">'Bulletin 7'!$A$1:$AX$119</definedName>
    <definedName name="_xlnm.Print_Area" localSheetId="8">'Bulletin 8'!$A$1:$AX$119</definedName>
    <definedName name="_xlnm.Print_Area" localSheetId="9">'Bulletin 9'!$A$1:$AX$119</definedName>
    <definedName name="_xlnm.Print_Area" localSheetId="11">'Fiche récapitulative'!$A$1:$P$71</definedName>
    <definedName name="_xlnm.Print_Area" localSheetId="0">'Informations Entreprise'!$A$1:$BH$46</definedName>
  </definedNames>
  <calcPr calcId="191029"/>
  <customWorkbookViews>
    <customWorkbookView name="1 page" guid="{8BBDF041-1EC5-4F43-8AC5-BFD5AE5CB39A}" maximized="1" xWindow="-8" yWindow="-8" windowWidth="1936" windowHeight="1056" tabRatio="768" activeSheetId="8"/>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5" i="3" l="1"/>
  <c r="AH22" i="7"/>
  <c r="AH20" i="7"/>
  <c r="C61" i="3"/>
  <c r="M20" i="15"/>
  <c r="M20" i="14"/>
  <c r="M20" i="13"/>
  <c r="M20" i="12"/>
  <c r="M20" i="11"/>
  <c r="M20" i="10"/>
  <c r="M20" i="9"/>
  <c r="M20" i="8"/>
  <c r="M20" i="7"/>
  <c r="H17" i="3"/>
  <c r="J32" i="3" l="1"/>
  <c r="J31" i="3"/>
  <c r="J30" i="3"/>
  <c r="J29" i="3"/>
  <c r="J28" i="3"/>
  <c r="J27" i="3"/>
  <c r="J26" i="3"/>
  <c r="J25" i="3"/>
  <c r="F32" i="3"/>
  <c r="F31" i="3"/>
  <c r="F30" i="3"/>
  <c r="F29" i="3"/>
  <c r="F28" i="3"/>
  <c r="F27" i="3"/>
  <c r="F26" i="3"/>
  <c r="F25" i="3"/>
  <c r="F24" i="3"/>
  <c r="J23" i="3"/>
  <c r="J24" i="3"/>
  <c r="F23" i="3"/>
  <c r="B32" i="3"/>
  <c r="B31" i="3"/>
  <c r="B30" i="3"/>
  <c r="B29" i="3"/>
  <c r="B28" i="3"/>
  <c r="B27" i="3"/>
  <c r="B26" i="3"/>
  <c r="B25" i="3"/>
  <c r="B24" i="3"/>
  <c r="B23" i="3"/>
  <c r="X70" i="15"/>
  <c r="AN46" i="15" s="1"/>
  <c r="L70" i="15"/>
  <c r="AZ57" i="15" a="1"/>
  <c r="AZ57" i="15" s="1"/>
  <c r="AZ56" i="15"/>
  <c r="AZ53" i="15"/>
  <c r="B42" i="15"/>
  <c r="B40" i="15"/>
  <c r="B38" i="15"/>
  <c r="B36" i="15"/>
  <c r="B34" i="15"/>
  <c r="B30" i="15"/>
  <c r="M26" i="15"/>
  <c r="M24" i="15"/>
  <c r="AH22" i="15"/>
  <c r="M22" i="15"/>
  <c r="AH20" i="15"/>
  <c r="X70" i="14"/>
  <c r="AN46" i="14" s="1"/>
  <c r="L70" i="14"/>
  <c r="AZ57" i="14" a="1"/>
  <c r="AZ57" i="14" s="1"/>
  <c r="AZ56" i="14"/>
  <c r="AZ53" i="14"/>
  <c r="B42" i="14"/>
  <c r="B40" i="14"/>
  <c r="B38" i="14"/>
  <c r="B36" i="14"/>
  <c r="B34" i="14"/>
  <c r="B30" i="14"/>
  <c r="M26" i="14"/>
  <c r="M24" i="14"/>
  <c r="AH22" i="14"/>
  <c r="M22" i="14"/>
  <c r="AH20" i="14"/>
  <c r="X70" i="13"/>
  <c r="AN46" i="13" s="1"/>
  <c r="L70" i="13"/>
  <c r="AZ57" i="13" a="1"/>
  <c r="AZ57" i="13" s="1"/>
  <c r="AZ56" i="13"/>
  <c r="AZ53" i="13"/>
  <c r="B42" i="13"/>
  <c r="B40" i="13"/>
  <c r="B38" i="13"/>
  <c r="B36" i="13"/>
  <c r="B34" i="13"/>
  <c r="B30" i="13"/>
  <c r="M26" i="13"/>
  <c r="M24" i="13"/>
  <c r="AH22" i="13"/>
  <c r="M22" i="13"/>
  <c r="AH20" i="13"/>
  <c r="X70" i="12"/>
  <c r="AN46" i="12" s="1"/>
  <c r="L70" i="12"/>
  <c r="AZ57" i="12" a="1"/>
  <c r="AZ57" i="12" s="1"/>
  <c r="AZ56" i="12"/>
  <c r="AZ53" i="12"/>
  <c r="B42" i="12"/>
  <c r="B40" i="12"/>
  <c r="B38" i="12"/>
  <c r="B36" i="12"/>
  <c r="B34" i="12"/>
  <c r="B30" i="12"/>
  <c r="M26" i="12"/>
  <c r="M24" i="12"/>
  <c r="AH22" i="12"/>
  <c r="M22" i="12"/>
  <c r="AH20" i="12"/>
  <c r="X70" i="11"/>
  <c r="AN46" i="11" s="1"/>
  <c r="L70" i="11"/>
  <c r="AZ57" i="11" a="1"/>
  <c r="AZ57" i="11" s="1"/>
  <c r="AZ56" i="11"/>
  <c r="AZ53" i="11"/>
  <c r="B42" i="11"/>
  <c r="B40" i="11"/>
  <c r="B38" i="11"/>
  <c r="B36" i="11"/>
  <c r="B34" i="11"/>
  <c r="B30" i="11"/>
  <c r="M26" i="11"/>
  <c r="M24" i="11"/>
  <c r="AH22" i="11"/>
  <c r="M22" i="11"/>
  <c r="AH20" i="11"/>
  <c r="X70" i="10"/>
  <c r="AN46" i="10" s="1"/>
  <c r="L70" i="10"/>
  <c r="AZ57" i="10" a="1"/>
  <c r="AZ57" i="10" s="1"/>
  <c r="AZ56" i="10"/>
  <c r="AZ53" i="10"/>
  <c r="B42" i="10"/>
  <c r="B40" i="10"/>
  <c r="B38" i="10"/>
  <c r="B36" i="10"/>
  <c r="B34" i="10"/>
  <c r="B30" i="10"/>
  <c r="M26" i="10"/>
  <c r="M24" i="10"/>
  <c r="AH22" i="10"/>
  <c r="M22" i="10"/>
  <c r="AH20" i="10"/>
  <c r="X70" i="9"/>
  <c r="AN46" i="9" s="1"/>
  <c r="L70" i="9"/>
  <c r="AZ57" i="9" a="1"/>
  <c r="AZ57" i="9" s="1"/>
  <c r="AZ56" i="9"/>
  <c r="AZ53" i="9"/>
  <c r="B42" i="9"/>
  <c r="B40" i="9"/>
  <c r="B38" i="9"/>
  <c r="B36" i="9"/>
  <c r="B34" i="9"/>
  <c r="B30" i="9"/>
  <c r="M26" i="9"/>
  <c r="M24" i="9"/>
  <c r="AH22" i="9"/>
  <c r="M22" i="9"/>
  <c r="AH20" i="9"/>
  <c r="X70" i="8"/>
  <c r="AN46" i="8" s="1"/>
  <c r="L70" i="8"/>
  <c r="AZ57" i="8" a="1"/>
  <c r="AZ57" i="8" s="1"/>
  <c r="AZ56" i="8"/>
  <c r="AZ53" i="8"/>
  <c r="B42" i="8"/>
  <c r="B40" i="8"/>
  <c r="B38" i="8"/>
  <c r="B36" i="8"/>
  <c r="B34" i="8"/>
  <c r="B30" i="8"/>
  <c r="M26" i="8"/>
  <c r="M24" i="8"/>
  <c r="AH22" i="8"/>
  <c r="M22" i="8"/>
  <c r="AH20" i="8"/>
  <c r="X70" i="7"/>
  <c r="AN46" i="7" s="1"/>
  <c r="L70" i="7"/>
  <c r="AZ57" i="7" a="1"/>
  <c r="AZ57" i="7" s="1"/>
  <c r="AZ56" i="7"/>
  <c r="AZ53" i="7"/>
  <c r="B42" i="7"/>
  <c r="B40" i="7"/>
  <c r="B38" i="7"/>
  <c r="B36" i="7"/>
  <c r="B34" i="7"/>
  <c r="B30" i="7"/>
  <c r="M26" i="7"/>
  <c r="M24" i="7"/>
  <c r="M22" i="7"/>
  <c r="AV37" i="1"/>
  <c r="AL26" i="1"/>
  <c r="AL22" i="1"/>
  <c r="AL25" i="1"/>
  <c r="AL21" i="1"/>
  <c r="AH22" i="6"/>
  <c r="AK70" i="15" l="1"/>
  <c r="AK70" i="10"/>
  <c r="AK70" i="14"/>
  <c r="AK70" i="13"/>
  <c r="AK70" i="12"/>
  <c r="AK70" i="11"/>
  <c r="AK70" i="9"/>
  <c r="AK70" i="7"/>
  <c r="AK70" i="8"/>
  <c r="M24" i="6" l="1"/>
  <c r="L23" i="3" l="1"/>
  <c r="L24" i="3" s="1"/>
  <c r="M24" i="3" l="1"/>
  <c r="V23" i="3"/>
  <c r="L25" i="3" l="1"/>
  <c r="C26" i="4"/>
  <c r="C25" i="4"/>
  <c r="D26" i="4"/>
  <c r="D25" i="4"/>
  <c r="M25" i="3" l="1"/>
  <c r="L26" i="3"/>
  <c r="M26" i="3" l="1"/>
  <c r="L27" i="3"/>
  <c r="T23" i="3"/>
  <c r="M27" i="3" l="1"/>
  <c r="L28" i="3"/>
  <c r="AL24" i="1"/>
  <c r="M28" i="3" l="1"/>
  <c r="M29" i="3"/>
  <c r="L29" i="3"/>
  <c r="M30" i="3" l="1"/>
  <c r="L30" i="3"/>
  <c r="B30" i="6"/>
  <c r="M31" i="3" l="1"/>
  <c r="L31" i="3"/>
  <c r="M22" i="3"/>
  <c r="M32" i="3" l="1"/>
  <c r="L32" i="3"/>
  <c r="M26" i="6"/>
  <c r="M22" i="6"/>
  <c r="AH20" i="6"/>
  <c r="M20" i="6"/>
  <c r="J61" i="3"/>
  <c r="X70" i="6"/>
  <c r="AN46" i="6" s="1"/>
  <c r="L70" i="6"/>
  <c r="L17" i="3"/>
  <c r="L15" i="3"/>
  <c r="E10" i="3" l="1"/>
  <c r="V32" i="3" l="1"/>
  <c r="V31" i="3"/>
  <c r="V30" i="3"/>
  <c r="V29" i="3"/>
  <c r="O29" i="3" s="1"/>
  <c r="V28" i="3"/>
  <c r="V27" i="3"/>
  <c r="V26" i="3"/>
  <c r="V25" i="3"/>
  <c r="T30" i="3"/>
  <c r="T29" i="3"/>
  <c r="T28" i="3"/>
  <c r="T31" i="3"/>
  <c r="T27" i="3"/>
  <c r="T26" i="3"/>
  <c r="T32" i="3"/>
  <c r="T25" i="3"/>
  <c r="AZ56" i="6"/>
  <c r="AZ53" i="6"/>
  <c r="B42" i="6"/>
  <c r="B40" i="6"/>
  <c r="B38" i="6"/>
  <c r="B36" i="6"/>
  <c r="B34" i="6"/>
  <c r="E8" i="3"/>
  <c r="E17" i="3"/>
  <c r="O23" i="3" s="1"/>
  <c r="O32" i="3" l="1"/>
  <c r="O28" i="3"/>
  <c r="O30" i="3"/>
  <c r="O25" i="3"/>
  <c r="O26" i="3"/>
  <c r="O27" i="3"/>
  <c r="O31" i="3"/>
  <c r="V24" i="3"/>
  <c r="O24" i="3" s="1"/>
  <c r="T24" i="3"/>
  <c r="AZ57" i="6" a="1"/>
  <c r="AZ57" i="6" s="1"/>
  <c r="AK70" i="6"/>
  <c r="M23" i="3" s="1"/>
  <c r="O33" i="3" l="1"/>
  <c r="M33" i="3"/>
  <c r="S30" i="3"/>
  <c r="S31" i="3"/>
  <c r="S32" i="3"/>
  <c r="S29" i="3"/>
  <c r="S28" i="3"/>
  <c r="S27" i="3"/>
  <c r="S25" i="3"/>
  <c r="S24" i="3"/>
  <c r="S23" i="3"/>
  <c r="S26" i="3"/>
  <c r="E15" i="3" l="1"/>
  <c r="N23" i="3" l="1"/>
  <c r="P23" i="3" s="1"/>
  <c r="N24" i="3"/>
  <c r="P24" i="3" s="1"/>
  <c r="N25" i="3"/>
  <c r="P25" i="3" s="1"/>
  <c r="N26" i="3"/>
  <c r="P26" i="3" s="1"/>
  <c r="N27" i="3"/>
  <c r="P27" i="3" s="1"/>
  <c r="N28" i="3"/>
  <c r="P28" i="3" s="1"/>
  <c r="N29" i="3"/>
  <c r="P29" i="3" s="1"/>
  <c r="N30" i="3"/>
  <c r="P30" i="3" s="1"/>
  <c r="N31" i="3"/>
  <c r="P31" i="3" s="1"/>
  <c r="N32" i="3"/>
  <c r="P32" i="3" s="1"/>
  <c r="R30" i="3"/>
  <c r="N33" i="3" l="1"/>
  <c r="R26" i="3"/>
  <c r="R28" i="3"/>
  <c r="R29" i="3"/>
  <c r="R23" i="3"/>
  <c r="R31" i="3"/>
  <c r="Q24" i="3"/>
  <c r="R24" i="3"/>
  <c r="R32" i="3"/>
  <c r="R27" i="3"/>
  <c r="R25" i="3"/>
  <c r="Q32" i="3"/>
  <c r="Q23" i="3"/>
  <c r="Q31" i="3" l="1"/>
  <c r="Q30" i="3"/>
  <c r="Q29" i="3"/>
  <c r="Q28" i="3"/>
  <c r="Q27" i="3"/>
  <c r="Q26" i="3"/>
  <c r="Q25" i="3"/>
  <c r="I66" i="3"/>
  <c r="K66" i="3"/>
  <c r="D45" i="3"/>
  <c r="C41" i="3"/>
  <c r="G68" i="3" l="1"/>
  <c r="G55" i="3" l="1"/>
  <c r="G67"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<sst xmlns="http://schemas.openxmlformats.org/spreadsheetml/2006/main" count="823" uniqueCount="182">
  <si>
    <t>Document à remplir par l'entreprise</t>
  </si>
  <si>
    <t>Code entreprise</t>
  </si>
  <si>
    <t>Code postal</t>
  </si>
  <si>
    <t>Fait à</t>
  </si>
  <si>
    <t>Participation</t>
  </si>
  <si>
    <t>Intéressement</t>
  </si>
  <si>
    <t>Jours de repos non pris / CET</t>
  </si>
  <si>
    <t>SIGNATURE DE L'ENTREPRISE</t>
  </si>
  <si>
    <t>Je renonce aux versements déductibles</t>
  </si>
  <si>
    <t>Document exclusivement réservé à l’entreprise</t>
  </si>
  <si>
    <t>Raison sociale</t>
  </si>
  <si>
    <t>Récapitulatif des versements et des abondements correspondants</t>
  </si>
  <si>
    <t>TOTAUX</t>
  </si>
  <si>
    <t xml:space="preserve"> Pour les versements des épargnants : </t>
  </si>
  <si>
    <t>SOIT</t>
  </si>
  <si>
    <t>OU</t>
  </si>
  <si>
    <t>SIGNATURE DU CHEF D'ENTREPRISE</t>
  </si>
  <si>
    <r>
      <t>Fait à :</t>
    </r>
    <r>
      <rPr>
        <sz val="11"/>
        <rFont val="Arial"/>
        <family val="2"/>
      </rPr>
      <t/>
    </r>
  </si>
  <si>
    <t xml:space="preserve">Le : </t>
  </si>
  <si>
    <t>Estimation des prélèvements sociaux sur l'abondement de l'entreprise :</t>
  </si>
  <si>
    <t>Pour information, la CSG-CRDS liée à l'abondement est de :</t>
  </si>
  <si>
    <t>sur une base de :</t>
  </si>
  <si>
    <t>et le forfait social de 20% lié à l'abondement du PEI est de :</t>
  </si>
  <si>
    <t>et le forfait social de 16% lié à l'abondement du PERCOI est de :</t>
  </si>
  <si>
    <t xml:space="preserve"> </t>
  </si>
  <si>
    <t>L'ABONDEMENT SERA PRÉLEVÉ AUTOMATIQUEMENT SUR LE COMPTE BANCAIRE DE L'ENTREPRISE</t>
  </si>
  <si>
    <t xml:space="preserve"> chèque(s) établis par chaque épargnant pour leurs versements personnels (titulaire du chèque = personne figurant sur le bulletin de versements)</t>
  </si>
  <si>
    <r>
      <t>Montant de l'abondement prélevé :</t>
    </r>
    <r>
      <rPr>
        <sz val="11"/>
        <rFont val="Arial"/>
        <family val="2"/>
      </rPr>
      <t xml:space="preserve"> </t>
    </r>
  </si>
  <si>
    <t>Versements volontaires</t>
  </si>
  <si>
    <t>Taux :</t>
  </si>
  <si>
    <t>Plafond :</t>
  </si>
  <si>
    <t>Informations concernant l'abondement de votre entreprise :</t>
  </si>
  <si>
    <t>Salarié</t>
  </si>
  <si>
    <t>Type de versements</t>
  </si>
  <si>
    <t>Gamme</t>
  </si>
  <si>
    <t>Grille de gestion pilotée</t>
  </si>
  <si>
    <t>Non salarié</t>
  </si>
  <si>
    <t>Statut</t>
  </si>
  <si>
    <t>GAMME GER</t>
  </si>
  <si>
    <t>GAMME TESORUS</t>
  </si>
  <si>
    <t>Correspondant</t>
  </si>
  <si>
    <t>Ville</t>
  </si>
  <si>
    <t>PEE / PEI</t>
  </si>
  <si>
    <t>PERCO-I</t>
  </si>
  <si>
    <t>Pour un Travailleur Salarié (TS)</t>
  </si>
  <si>
    <t>Plafonds maximum :</t>
  </si>
  <si>
    <t>Pour un Travailleur Non Salarié (TNS)</t>
  </si>
  <si>
    <t>CSG/CRDS</t>
  </si>
  <si>
    <t>PASS 2020</t>
  </si>
  <si>
    <t>Abondement unilatéral</t>
  </si>
  <si>
    <t>Plafond si Salarié :</t>
  </si>
  <si>
    <t>Plafond si Non Salarié :</t>
  </si>
  <si>
    <t>BULLETIN INDIVIDUEL DE VERSEMENTS SUR VOTRE PLAN D’ÉPARGNE SALARIALE</t>
  </si>
  <si>
    <t>N° Sécurité sociale</t>
  </si>
  <si>
    <t>Nom</t>
  </si>
  <si>
    <t>Prénom</t>
  </si>
  <si>
    <t xml:space="preserve">Adresse </t>
  </si>
  <si>
    <t>E-mail</t>
  </si>
  <si>
    <t>Téléphone</t>
  </si>
  <si>
    <t xml:space="preserve">Je choisis de bénéficier des versements déductibles dans le PERCOL      </t>
  </si>
  <si>
    <t>NOM DES FONDS</t>
  </si>
  <si>
    <t>110429 - Finama Épargne Court Terme</t>
  </si>
  <si>
    <t>79139 - Finama Actions Internationales</t>
  </si>
  <si>
    <t>116119 - Groupama Sélection PME-ETI</t>
  </si>
  <si>
    <t>J’atteste sur l’honneur que mon versement est conforme à la réglementation, notamment qu'il provient bien de mes avoirs personnels et que l’ensemble de mes versements de l’année au PEE ne dépasse pas 25 % de ma rémunération annuelle brute.</t>
  </si>
  <si>
    <t>SIGNATURE DE L'ÉPARGNANT</t>
  </si>
  <si>
    <t>Fait à :</t>
  </si>
  <si>
    <t>Le :</t>
  </si>
  <si>
    <t>Statut :</t>
  </si>
  <si>
    <t>Gestion pilotée :</t>
  </si>
  <si>
    <t>Oui</t>
  </si>
  <si>
    <t>Non</t>
  </si>
  <si>
    <t>IDENTIFICATION DE L'ÉPARGNANT</t>
  </si>
  <si>
    <t>IDENTIFICATION DE L'ENTREPRISE</t>
  </si>
  <si>
    <t>Année fiscale de référence</t>
  </si>
  <si>
    <t>Contact</t>
  </si>
  <si>
    <t>MONTANT TOTAL À INVESTIR</t>
  </si>
  <si>
    <t>Montant PEE</t>
  </si>
  <si>
    <t>Montant PERCOL</t>
  </si>
  <si>
    <t>Montant total du chèque de l'épargnant</t>
  </si>
  <si>
    <t>+</t>
  </si>
  <si>
    <t>=</t>
  </si>
  <si>
    <t>PEE</t>
  </si>
  <si>
    <t>PERCOL</t>
  </si>
  <si>
    <t>Gestion libre</t>
  </si>
  <si>
    <t>Gestion pilotée</t>
  </si>
  <si>
    <t xml:space="preserve">Montant : </t>
  </si>
  <si>
    <t>Attention : Votre choix est irrévocable.
En l'absence de choix, les versements volontaires dans le PERCOL seront déductibles.</t>
  </si>
  <si>
    <t>Plus d'information &gt;</t>
  </si>
  <si>
    <t>FISCALITÉ DES VERSEMENTS VOLONTAIRES DANS LE PERCOL</t>
  </si>
  <si>
    <t>RÉPARTITION DE L'ABONDEMENT</t>
  </si>
  <si>
    <t>L’abondement de l’entreprise sera réparti dans des proportions identiques à celles du versement de l’épargnant.</t>
  </si>
  <si>
    <t>Groupama Épargne Salariale - Entreprise d'investissement agréée par l'ACPR - Teneur de comptes - Conservateur de parts 
SA au capital de 8.709.015 € - Siège social : 2 boulevard de Pesaro 92000 Nanterre - 428 768 352 RCS Nanterre</t>
  </si>
  <si>
    <t>Le</t>
  </si>
  <si>
    <t>INFORMATIONS CONCERNANT L'ABONDEMENT DE VOTRE ENTREPRISE</t>
  </si>
  <si>
    <t>GAMME DE FONDS &amp; TYPE DE VERSEMENT</t>
  </si>
  <si>
    <t xml:space="preserve">E-mail du correspondant  </t>
  </si>
  <si>
    <t>VERSION
PER</t>
  </si>
  <si>
    <t>Montant de l’abondement prélevé
PEE</t>
  </si>
  <si>
    <t>Montant de l’abondement prélevé
PERCOL</t>
  </si>
  <si>
    <t>Ainsi que les bulletins individuels de versements de chaque épargnant (onglet bulletin)</t>
  </si>
  <si>
    <t>DOCUMENTS À FOURNIR</t>
  </si>
  <si>
    <t>X</t>
  </si>
  <si>
    <t>Tous les chèques sont à libeller à l'ordre de Groupama Épargne Salariale et à envoyer à l'adresse suivante :</t>
  </si>
  <si>
    <t>Groupama Épargne Salariale - Service Clients
46 rue Jules Méline - 53098 Laval Cedex 9</t>
  </si>
  <si>
    <t>Le chèque est à libeller à l'ordre de Groupama Épargne Salariale et à envoyer à l'adresse suivante :
Groupama Épargne Salariale - Service Clients
46 rue Jules Méline - 53098 Laval Cedex 9</t>
  </si>
  <si>
    <t>plafond PEE si vide</t>
  </si>
  <si>
    <t>plafonds PEE si non vide</t>
  </si>
  <si>
    <t>plafonds PERCOL si non vide</t>
  </si>
  <si>
    <t>plafond PERCOL si  vide</t>
  </si>
  <si>
    <t>Choisissez votre profil</t>
  </si>
  <si>
    <t>Profil Prudent Horizon Retraite</t>
  </si>
  <si>
    <t>Profil Équilibre Horizon Retraite</t>
  </si>
  <si>
    <t>Profil Dynamique Horizon Retraite</t>
  </si>
  <si>
    <t>Case à cocher</t>
  </si>
  <si>
    <t>N'hésitez pas à consulter l'onglet "Autres fonds" pour ajouter d'autres supports de placement.</t>
  </si>
  <si>
    <t>Avant de sélectionner un fonds, nous vous invitons à vérifier que celui-ci est bien disponible dans votre contrat, en vous connectant à votre Espace Entreprise sur groupama-es.fr, rubrique "Supports".</t>
  </si>
  <si>
    <t>Vous pouvez déduire de vos revenus imposables les versements volontaires effectués dans le PERCOL.
Les sommes seront alors fiscalisées au moment du retrait selon la réglementation en vigueur.</t>
  </si>
  <si>
    <t>Sélectionner la gamme de fonds</t>
  </si>
  <si>
    <t xml:space="preserve">Sélectionner l'origine des versements    </t>
  </si>
  <si>
    <t xml:space="preserve">PERCOL </t>
  </si>
  <si>
    <r>
      <rPr>
        <b/>
        <sz val="12"/>
        <color theme="1"/>
        <rFont val="Arial"/>
        <family val="2"/>
      </rPr>
      <t xml:space="preserve">Facultatif </t>
    </r>
    <r>
      <rPr>
        <sz val="12"/>
        <color theme="1"/>
        <rFont val="Arial"/>
        <family val="2"/>
      </rPr>
      <t>- Remplissez cette zone si vous voulez voir dans l'onglet "Fiche Récapitulative" le montant de l'abondement qui vous sera prélévé automatiquement.
Ne pas remplir cette zone si vous choisissez de verser un abondement unilatéral.</t>
    </r>
  </si>
  <si>
    <t>Nom de naissance</t>
  </si>
  <si>
    <t>Date de naissance</t>
  </si>
  <si>
    <t>Département de naissance</t>
  </si>
  <si>
    <t>Pays de naissance</t>
  </si>
  <si>
    <t>Ville de naissance</t>
  </si>
  <si>
    <t>Code et Nom du Fonds</t>
  </si>
  <si>
    <t>004939 - Diversifonds</t>
  </si>
  <si>
    <t>002459 - Fonvical</t>
  </si>
  <si>
    <t>015719 - Oblifonds</t>
  </si>
  <si>
    <t>288332 - Groupama Credit Euro CT</t>
  </si>
  <si>
    <t>450764 - G Fund Global Green Bonds</t>
  </si>
  <si>
    <t>450251 - G Fund Future for Generations</t>
  </si>
  <si>
    <t>29902 - Groupama Selection ISR Convictions</t>
  </si>
  <si>
    <t>397882 - Groupama Selection Protect 85</t>
  </si>
  <si>
    <t>383734 - Groupama Selection Multistratégies</t>
  </si>
  <si>
    <t>953497 - Ameri-Gan</t>
  </si>
  <si>
    <t>271528 - G Fund Equity Convictions ISR</t>
  </si>
  <si>
    <t>413972 - G Fund Global Bonds</t>
  </si>
  <si>
    <t>959612 - G Fund Total Return All Cap Europe</t>
  </si>
  <si>
    <t>722348 - G Fund World Vision (R)</t>
  </si>
  <si>
    <t>450723 - G Fund Credit Euro ISR</t>
  </si>
  <si>
    <t>349192 - PICTET - Multi Asset Global Opportunities P EUR</t>
  </si>
  <si>
    <t>630153 - PICTET - Global Sustainable Credit HP EUR</t>
  </si>
  <si>
    <t>978776 - PICTET - Health P EUR</t>
  </si>
  <si>
    <t>554913 - PICTET - Digital P EUR</t>
  </si>
  <si>
    <t>559557 - PICTET - Timber P EUR</t>
  </si>
  <si>
    <t>435388 - PICTET - Clean Energy P EUR</t>
  </si>
  <si>
    <t>631714 - PICTET - Global Environmental Opportunities P EUR</t>
  </si>
  <si>
    <t>884860 - PICTET - Water P EUR</t>
  </si>
  <si>
    <t>882277 - PICTET - Global Megatrend Selection P EUR</t>
  </si>
  <si>
    <t>982283 - M&amp;G (Lux) Conservative Allocation Fund A EUR Acc</t>
  </si>
  <si>
    <t>724373 - M&amp;G (Lux) Optimal Income Fund A EUR Acc</t>
  </si>
  <si>
    <t>799617 - M&amp;G (Lux) Sustainable Allocation Fund Euro A Acc</t>
  </si>
  <si>
    <t>988058 - M&amp;G (Lux) Dynamic Allocation Fund Euro A Acc</t>
  </si>
  <si>
    <t>107221 - M&amp;G (Lux) Positive Impact A Eur Acc</t>
  </si>
  <si>
    <t>395634 - BSF Sustainable Euro Bond A2 Eur</t>
  </si>
  <si>
    <t>383399 - BGF Global Multi-Asset Income Fund A2</t>
  </si>
  <si>
    <t>795278 - BGF ESG Emerging Markets Bond</t>
  </si>
  <si>
    <t>283533 - BGF Global Allocation E2</t>
  </si>
  <si>
    <t>795781 - BGF ESG Emerging Markets Blended Bond Fund A2 Eur H</t>
  </si>
  <si>
    <t>289902 - BGF Sustainable Energy A2</t>
  </si>
  <si>
    <t>502762 - BGF Euro-Markets A2</t>
  </si>
  <si>
    <t>594748 - DNCA Invest Beyond Alterosa A</t>
  </si>
  <si>
    <t>394235 - DNCA Invest - Eurose A</t>
  </si>
  <si>
    <t>595398 - DNCA Invest - Beyond Semperosa A</t>
  </si>
  <si>
    <t>842267 - ODDO BHF Artificial Intelligence CR-EUR</t>
  </si>
  <si>
    <t>292278 - Magellan (Part C)</t>
  </si>
  <si>
    <t>129669 - Finama Sofidy Immobilier</t>
  </si>
  <si>
    <t xml:space="preserve">Je déclare avoir pris connaissance du règlement du plan, des documents d'information clés (DIC/KID) des fonds remis par mon entreprise et téléchargeables sur www.groupama-es.fr, ainsi que des modalités de fonctionnement des versements individuels jointes au présent bulletin. 
Conformément au contrat d’épargne salariale mis en place par votre entreprise, des frais de versements d’un maximum de 4 % peuvent s’appliquer. Nous vous invitons à contacter votre employeur pour obtenir le montant de ces frais.
En l'absence de choix de fonds, les sommes seront investies sur le fonds par défaut dans le PEE ou selon le mode de gestion pilotée dans le PERCOL : soit le profil Équilibre Horizon Retraite s'il s'agit de votre premier versement ou si vous aviez opté pour la gestion libre lors de précédent versement, soit avec le même profil de gestion pilotée précédemment choisi.
Pour tout versement volontaire à partir de 8 000 €, une copie de votre pièce d'identité devra être fournie, accompagnée du dernier avis d'imposition pour un versement d’un montant de 15 000 € et plus.  </t>
  </si>
  <si>
    <t>Origine du versement</t>
  </si>
  <si>
    <r>
      <t xml:space="preserve">Mois et année civile de référence </t>
    </r>
    <r>
      <rPr>
        <sz val="8"/>
        <rFont val="Arial"/>
        <family val="2"/>
      </rPr>
      <t>(au format MMAAAA)</t>
    </r>
  </si>
  <si>
    <t>Profil Équilibré Horizon Retraite</t>
  </si>
  <si>
    <t>Choisir un profil de gestion pilotée</t>
  </si>
  <si>
    <t>Civilité</t>
  </si>
  <si>
    <t>Conformément au règlement général sur la protection des données n°2016/679 du 27 avril 2016, vos données personnelles sont traitées par Groupama Épargne Salariale aux fins de tenue des comptes d'épargne salariale. Elles sont destinées aux membres du personnel dûment habilités de Groupama Epargne Salariale ainsi qu’à ses sous-traitants. Elles sont conservées par Groupama Epargne Salariale pendant une durée maximale de trente ans à compter de la disponibilité des avoirs.Vous pouvez demander l’accès, la rectification, l'effacement et la portabilité de vos données personnelles ainsi que limiter ou vous opposer, pour motif légitime, au traitement en écrivant au Délégué Relais à la Protection des Données de Groupama Épargne Salariale – Service du Contrôle interne – 2 boulevard de Pesaro – 92000 Nanterre ou par email : controleinterne@groupama-es.fr. Réf. : BIV 01012024</t>
  </si>
  <si>
    <t>Fiche récapitulative 
des versements individuels et des abondements 2024</t>
  </si>
  <si>
    <t xml:space="preserve">N°Sécurité sociale </t>
  </si>
  <si>
    <r>
      <rPr>
        <b/>
        <sz val="22"/>
        <color indexed="9"/>
        <rFont val="Arial"/>
        <family val="2"/>
      </rPr>
      <t>Bulletin de versements - 2024</t>
    </r>
    <r>
      <rPr>
        <sz val="8"/>
        <color indexed="9"/>
        <rFont val="Arial"/>
        <family val="2"/>
      </rPr>
      <t xml:space="preserve">
</t>
    </r>
    <r>
      <rPr>
        <sz val="14"/>
        <color indexed="9"/>
        <rFont val="Arial"/>
        <family val="2"/>
      </rPr>
      <t xml:space="preserve">Avec calcul automatique de l'abondement </t>
    </r>
    <r>
      <rPr>
        <b/>
        <sz val="14"/>
        <color rgb="FFFFFFFF"/>
        <rFont val="Arial"/>
        <family val="2"/>
      </rPr>
      <t>par Groupama Épargne Salariale</t>
    </r>
  </si>
  <si>
    <t>Montant total investi
(hors frais sur versements)</t>
  </si>
  <si>
    <t>556517  - G Fund Global Disruption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</si>
</sst>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0.00\ &quot;€&quot;;[Red]\-#,##0.00\ &quot;€&quot;"/>
    <numFmt numFmtId="44" formatCode="_-* #,##0.00\ &quot;€&quot;_-;\-* #,##0.00\ &quot;€&quot;_-;_-* &quot;-&quot;??\ &quot;€&quot;_-;_-@_-"/>
    <numFmt numFmtId="164" formatCode="#,##0.00\ &quot;€&quot;"/>
    <numFmt numFmtId="165" formatCode="00000"/>
    <numFmt numFmtId="166" formatCode="[&gt;=3000000000000]#&quot; &quot;##&quot; &quot;##&quot; &quot;##&quot; &quot;###&quot; &quot;###&quot; | &quot;##;#&quot; &quot;##&quot; &quot;##&quot; &quot;##&quot; &quot;###&quot; &quot;###"/>
    <numFmt numFmtId="167" formatCode="000000"/>
    <numFmt numFmtId="168" formatCode="00"/>
    <numFmt numFmtId="169" formatCode="0#&quot; &quot;##&quot; &quot;##&quot; &quot;##&quot; &quot;##"/>
  </numFmts>
  <fonts count="109" x14ac:knownFonts="1">
    <font>
      <sz val="11"/>
      <color theme="1"/>
      <name val="Calibri"/>
      <family val="2"/>
      <scheme val="minor"/>
    </font>
    <font>
      <b/>
      <sz val="8"/>
      <name val="Arial"/>
      <family val="2"/>
    </font>
    <font>
      <sz val="10"/>
      <name val="Arial"/>
      <family val="2"/>
    </font>
    <font>
      <u/>
      <sz val="10"/>
      <color indexed="12"/>
      <name val="Arial"/>
      <family val="2"/>
    </font>
    <font>
      <sz val="8"/>
      <color indexed="9"/>
      <name val="Arial"/>
      <family val="2"/>
    </font>
    <font>
      <b/>
      <sz val="22"/>
      <color indexed="9"/>
      <name val="Arial"/>
      <family val="2"/>
    </font>
    <font>
      <sz val="14"/>
      <color indexed="9"/>
      <name val="Arial"/>
      <family val="2"/>
    </font>
    <font>
      <sz val="8"/>
      <name val="Arial"/>
      <family val="2"/>
    </font>
    <font>
      <sz val="9"/>
      <name val="Arial"/>
      <family val="2"/>
    </font>
    <font>
      <sz val="11"/>
      <name val="Arial"/>
      <family val="2"/>
    </font>
    <font>
      <sz val="12"/>
      <name val="Arial"/>
      <family val="2"/>
    </font>
    <font>
      <sz val="14"/>
      <name val="Arial"/>
      <family val="2"/>
    </font>
    <font>
      <b/>
      <sz val="14"/>
      <name val="Arial"/>
      <family val="2"/>
    </font>
    <font>
      <b/>
      <sz val="20"/>
      <color indexed="9"/>
      <name val="Arial"/>
      <family val="2"/>
    </font>
    <font>
      <i/>
      <sz val="14"/>
      <name val="Arial"/>
      <family val="2"/>
    </font>
    <font>
      <i/>
      <sz val="8"/>
      <name val="Arial"/>
      <family val="2"/>
    </font>
    <font>
      <i/>
      <sz val="11"/>
      <name val="Arial"/>
      <family val="2"/>
    </font>
    <font>
      <b/>
      <u/>
      <sz val="14"/>
      <name val="Arial"/>
      <family val="2"/>
    </font>
    <font>
      <b/>
      <sz val="12"/>
      <name val="Arial"/>
      <family val="2"/>
    </font>
    <font>
      <sz val="11"/>
      <color indexed="17"/>
      <name val="Arial Black"/>
      <family val="2"/>
    </font>
    <font>
      <b/>
      <u/>
      <sz val="12"/>
      <color indexed="25"/>
      <name val="Arial"/>
      <family val="2"/>
    </font>
    <font>
      <b/>
      <sz val="10"/>
      <name val="Arial"/>
      <family val="2"/>
    </font>
    <font>
      <b/>
      <sz val="10"/>
      <color indexed="61"/>
      <name val="Arial"/>
      <family val="2"/>
    </font>
    <font>
      <b/>
      <sz val="11"/>
      <name val="Arial"/>
      <family val="2"/>
    </font>
    <font>
      <b/>
      <sz val="12"/>
      <color indexed="25"/>
      <name val="Arial"/>
      <family val="2"/>
    </font>
    <font>
      <b/>
      <sz val="12"/>
      <color indexed="17"/>
      <name val="Arial"/>
      <family val="2"/>
    </font>
    <font>
      <b/>
      <sz val="10"/>
      <color indexed="17"/>
      <name val="Arial"/>
      <family val="2"/>
    </font>
    <font>
      <b/>
      <sz val="11"/>
      <color indexed="17"/>
      <name val="Arial"/>
      <family val="2"/>
    </font>
    <font>
      <sz val="11"/>
      <name val="Arial Black"/>
      <family val="2"/>
    </font>
    <font>
      <b/>
      <u/>
      <sz val="10"/>
      <name val="Arial"/>
      <family val="2"/>
    </font>
    <font>
      <u/>
      <sz val="10"/>
      <name val="Arial Black"/>
      <family val="2"/>
    </font>
    <font>
      <b/>
      <u/>
      <sz val="12"/>
      <color indexed="17"/>
      <name val="Arial"/>
      <family val="2"/>
    </font>
    <font>
      <b/>
      <u/>
      <sz val="11"/>
      <color indexed="17"/>
      <name val="Arial"/>
      <family val="2"/>
    </font>
    <font>
      <b/>
      <sz val="12"/>
      <color indexed="10"/>
      <name val="Arial"/>
      <family val="2"/>
    </font>
    <font>
      <sz val="10"/>
      <color indexed="10"/>
      <name val="Arial"/>
      <family val="2"/>
    </font>
    <font>
      <u/>
      <sz val="10"/>
      <name val="Arial"/>
      <family val="2"/>
    </font>
    <font>
      <i/>
      <sz val="10"/>
      <name val="Arial"/>
      <family val="2"/>
    </font>
    <font>
      <i/>
      <sz val="9"/>
      <name val="Arial"/>
      <family val="2"/>
    </font>
    <font>
      <b/>
      <i/>
      <sz val="10"/>
      <color indexed="10"/>
      <name val="Arial"/>
      <family val="2"/>
    </font>
    <font>
      <i/>
      <sz val="14"/>
      <name val="Verdana"/>
      <family val="2"/>
    </font>
    <font>
      <i/>
      <sz val="8"/>
      <name val="Verdana"/>
      <family val="2"/>
    </font>
    <font>
      <b/>
      <i/>
      <sz val="10"/>
      <name val="Arial"/>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sz val="8"/>
      <color theme="1"/>
      <name val="Arial"/>
      <family val="2"/>
    </font>
    <font>
      <sz val="8"/>
      <color theme="4"/>
      <name val="Arial"/>
      <family val="2"/>
    </font>
    <font>
      <b/>
      <sz val="12"/>
      <color rgb="FF177478"/>
      <name val="Arial"/>
      <family val="2"/>
    </font>
    <font>
      <sz val="11"/>
      <color theme="0"/>
      <name val="Arial Black"/>
      <family val="2"/>
    </font>
    <font>
      <sz val="14"/>
      <color theme="1"/>
      <name val="Arial"/>
      <family val="2"/>
    </font>
    <font>
      <b/>
      <sz val="14"/>
      <color theme="0"/>
      <name val="Arial"/>
      <family val="2"/>
    </font>
    <font>
      <sz val="8"/>
      <color rgb="FFFF0000"/>
      <name val="Arial"/>
      <family val="2"/>
    </font>
    <font>
      <b/>
      <sz val="11"/>
      <color theme="8"/>
      <name val="Calibri"/>
      <family val="2"/>
      <scheme val="minor"/>
    </font>
    <font>
      <b/>
      <sz val="12"/>
      <color theme="8" tint="-0.249977111117893"/>
      <name val="Arial"/>
      <family val="2"/>
    </font>
    <font>
      <b/>
      <sz val="20"/>
      <color theme="0"/>
      <name val="Arial"/>
      <family val="2"/>
    </font>
    <font>
      <sz val="10"/>
      <color theme="1"/>
      <name val="Arial"/>
      <family val="2"/>
    </font>
    <font>
      <b/>
      <sz val="11"/>
      <color theme="1"/>
      <name val="Arial"/>
      <family val="2"/>
    </font>
    <font>
      <b/>
      <sz val="10"/>
      <color theme="0"/>
      <name val="Arial"/>
      <family val="2"/>
    </font>
    <font>
      <sz val="11"/>
      <color theme="1"/>
      <name val="Arial"/>
      <family val="2"/>
    </font>
    <font>
      <sz val="12"/>
      <color rgb="FFFF0000"/>
      <name val="Arial"/>
      <family val="2"/>
    </font>
    <font>
      <i/>
      <sz val="12"/>
      <name val="Arial"/>
      <family val="2"/>
    </font>
    <font>
      <b/>
      <i/>
      <sz val="12"/>
      <name val="Arial"/>
      <family val="2"/>
    </font>
    <font>
      <sz val="12"/>
      <color theme="1"/>
      <name val="Arial"/>
      <family val="2"/>
    </font>
    <font>
      <i/>
      <sz val="12"/>
      <color theme="1"/>
      <name val="Arial"/>
      <family val="2"/>
    </font>
    <font>
      <b/>
      <sz val="12"/>
      <color theme="1"/>
      <name val="Arial"/>
      <family val="2"/>
    </font>
    <font>
      <sz val="12"/>
      <color theme="1"/>
      <name val="Calibri"/>
      <family val="2"/>
      <scheme val="minor"/>
    </font>
    <font>
      <b/>
      <sz val="12"/>
      <color theme="0"/>
      <name val="Arial Black"/>
      <family val="2"/>
    </font>
    <font>
      <b/>
      <sz val="11"/>
      <color indexed="9"/>
      <name val="Arial"/>
      <family val="2"/>
    </font>
    <font>
      <b/>
      <i/>
      <sz val="10"/>
      <color indexed="17"/>
      <name val="Verdana"/>
      <family val="2"/>
    </font>
    <font>
      <b/>
      <i/>
      <sz val="10"/>
      <color indexed="25"/>
      <name val="Verdana"/>
      <family val="2"/>
    </font>
    <font>
      <b/>
      <i/>
      <sz val="10"/>
      <color indexed="62"/>
      <name val="Arial"/>
      <family val="2"/>
    </font>
    <font>
      <b/>
      <i/>
      <sz val="11"/>
      <color indexed="62"/>
      <name val="Arial"/>
      <family val="2"/>
    </font>
    <font>
      <b/>
      <i/>
      <sz val="9"/>
      <color indexed="25"/>
      <name val="Verdana"/>
      <family val="2"/>
    </font>
    <font>
      <sz val="12"/>
      <name val="Arial Black"/>
      <family val="2"/>
    </font>
    <font>
      <b/>
      <sz val="7"/>
      <color indexed="17"/>
      <name val="Arial"/>
      <family val="2"/>
    </font>
    <font>
      <b/>
      <sz val="9"/>
      <color indexed="10"/>
      <name val="Arial"/>
      <family val="2"/>
    </font>
    <font>
      <b/>
      <i/>
      <sz val="10"/>
      <color rgb="FF00B050"/>
      <name val="Arial"/>
      <family val="2"/>
    </font>
    <font>
      <b/>
      <sz val="9"/>
      <color indexed="17"/>
      <name val="Arial"/>
      <family val="2"/>
    </font>
    <font>
      <b/>
      <sz val="11"/>
      <color indexed="12"/>
      <name val="Arial"/>
      <family val="2"/>
    </font>
    <font>
      <b/>
      <sz val="10"/>
      <color indexed="10"/>
      <name val="Arial"/>
      <family val="2"/>
    </font>
    <font>
      <sz val="9"/>
      <color theme="1"/>
      <name val="Arial"/>
      <family val="2"/>
    </font>
    <font>
      <sz val="7.5"/>
      <name val="Arial"/>
      <family val="2"/>
    </font>
    <font>
      <sz val="10"/>
      <color theme="0"/>
      <name val="Arial Black"/>
      <family val="2"/>
    </font>
    <font>
      <sz val="7"/>
      <color theme="1"/>
      <name val="Arial"/>
      <family val="2"/>
    </font>
    <font>
      <sz val="7"/>
      <name val="Arial"/>
      <family val="2"/>
    </font>
    <font>
      <sz val="10"/>
      <color rgb="FFFF0000"/>
      <name val="Arial"/>
      <family val="2"/>
    </font>
    <font>
      <b/>
      <sz val="6"/>
      <color rgb="FFFF0000"/>
      <name val="Arial"/>
      <family val="2"/>
    </font>
    <font>
      <b/>
      <sz val="7"/>
      <color rgb="FFFF0000"/>
      <name val="Arial"/>
      <family val="2"/>
    </font>
    <font>
      <i/>
      <sz val="10"/>
      <color rgb="FFFF0000"/>
      <name val="Arial"/>
      <family val="2"/>
    </font>
    <font>
      <sz val="11"/>
      <color rgb="FFFF0000"/>
      <name val="Arial"/>
      <family val="2"/>
    </font>
    <font>
      <b/>
      <i/>
      <sz val="11"/>
      <color theme="1"/>
      <name val="Arial"/>
      <family val="2"/>
    </font>
    <font>
      <b/>
      <sz val="18"/>
      <color rgb="FF177478"/>
      <name val="Arial"/>
      <family val="2"/>
    </font>
    <font>
      <b/>
      <i/>
      <sz val="12"/>
      <color theme="1"/>
      <name val="Arial"/>
      <family val="2"/>
    </font>
    <font>
      <b/>
      <sz val="14"/>
      <color theme="1"/>
      <name val="Arial"/>
      <family val="2"/>
    </font>
    <font>
      <b/>
      <sz val="9"/>
      <color rgb="FF177478"/>
      <name val="Arial"/>
      <family val="2"/>
    </font>
    <font>
      <b/>
      <sz val="12"/>
      <color theme="8"/>
      <name val="Arial"/>
      <family val="2"/>
    </font>
    <font>
      <b/>
      <sz val="12"/>
      <color theme="3"/>
      <name val="Arial"/>
      <family val="2"/>
    </font>
    <font>
      <sz val="11"/>
      <color rgb="FFFF0000"/>
      <name val="Calibri"/>
      <family val="2"/>
      <scheme val="minor"/>
    </font>
    <font>
      <i/>
      <sz val="10"/>
      <color rgb="FFFF0000"/>
      <name val="Calibri"/>
      <family val="2"/>
      <scheme val="minor"/>
    </font>
    <font>
      <sz val="10"/>
      <color theme="1"/>
      <name val="Calibri"/>
      <family val="2"/>
      <scheme val="minor"/>
    </font>
    <font>
      <sz val="11"/>
      <color rgb="FFF1EEEB"/>
      <name val="Calibri"/>
      <family val="2"/>
      <scheme val="minor"/>
    </font>
    <font>
      <b/>
      <sz val="10"/>
      <color rgb="FFF1EEEB"/>
      <name val="Arial"/>
      <family val="2"/>
    </font>
    <font>
      <b/>
      <sz val="9"/>
      <color rgb="FFF1EEEB"/>
      <name val="Arial"/>
      <family val="2"/>
    </font>
    <font>
      <b/>
      <sz val="12"/>
      <color theme="0"/>
      <name val="Arial"/>
      <family val="2"/>
    </font>
    <font>
      <sz val="11"/>
      <color theme="1"/>
      <name val="Segoe UI"/>
      <family val="2"/>
    </font>
    <font>
      <b/>
      <sz val="10"/>
      <color rgb="FFC41E4A"/>
      <name val="Arial"/>
      <family val="2"/>
    </font>
    <font>
      <b/>
      <u/>
      <sz val="12"/>
      <color theme="10"/>
      <name val="Arial"/>
      <family val="2"/>
    </font>
    <font>
      <b/>
      <sz val="14"/>
      <color rgb="FFFFFFFF"/>
      <name val="Arial"/>
      <family val="2"/>
    </font>
  </fonts>
  <fills count="20">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tint="-4.9989318521683403E-2"/>
        <bgColor indexed="64"/>
      </patternFill>
    </fill>
    <fill>
      <patternFill patternType="solid">
        <fgColor rgb="FF177478"/>
        <bgColor indexed="64"/>
      </patternFill>
    </fill>
    <fill>
      <patternFill patternType="solid">
        <fgColor theme="0"/>
        <bgColor indexed="64"/>
      </patternFill>
    </fill>
    <fill>
      <patternFill patternType="solid">
        <fgColor rgb="FF92D050"/>
        <bgColor indexed="64"/>
      </patternFill>
    </fill>
    <fill>
      <patternFill patternType="solid">
        <fgColor theme="2"/>
        <bgColor indexed="64"/>
      </patternFill>
    </fill>
    <fill>
      <patternFill patternType="gray0625">
        <bgColor theme="2"/>
      </patternFill>
    </fill>
    <fill>
      <patternFill patternType="solid">
        <fgColor rgb="FFDFEBED"/>
        <bgColor indexed="64"/>
      </patternFill>
    </fill>
    <fill>
      <patternFill patternType="solid">
        <fgColor rgb="FFDFEBED"/>
        <bgColor indexed="26"/>
      </patternFill>
    </fill>
    <fill>
      <patternFill patternType="solid">
        <fgColor theme="0"/>
        <bgColor indexed="26"/>
      </patternFill>
    </fill>
    <fill>
      <patternFill patternType="solid">
        <fgColor theme="0" tint="-4.9989318521683403E-2"/>
        <bgColor indexed="26"/>
      </patternFill>
    </fill>
    <fill>
      <patternFill patternType="solid">
        <fgColor rgb="FFC5BCB0"/>
        <bgColor indexed="64"/>
      </patternFill>
    </fill>
    <fill>
      <patternFill patternType="solid">
        <fgColor rgb="FFF1EEEB"/>
        <bgColor indexed="64"/>
      </patternFill>
    </fill>
    <fill>
      <patternFill patternType="solid">
        <fgColor rgb="FFF1EEEB"/>
        <bgColor indexed="26"/>
      </patternFill>
    </fill>
    <fill>
      <patternFill patternType="solid">
        <fgColor theme="9" tint="0.79998168889431442"/>
        <bgColor indexed="64"/>
      </patternFill>
    </fill>
    <fill>
      <patternFill patternType="solid">
        <fgColor rgb="FFA2C038"/>
        <bgColor indexed="64"/>
      </patternFill>
    </fill>
    <fill>
      <patternFill patternType="solid">
        <fgColor rgb="FF2BA5D3"/>
        <bgColor indexed="64"/>
      </patternFill>
    </fill>
  </fills>
  <borders count="5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177478"/>
      </left>
      <right style="thin">
        <color rgb="FF177478"/>
      </right>
      <top style="thin">
        <color rgb="FF177478"/>
      </top>
      <bottom style="thin">
        <color rgb="FF177478"/>
      </bottom>
      <diagonal/>
    </border>
    <border>
      <left style="thin">
        <color rgb="FF177478"/>
      </left>
      <right/>
      <top style="thin">
        <color rgb="FF177478"/>
      </top>
      <bottom/>
      <diagonal/>
    </border>
    <border>
      <left/>
      <right/>
      <top style="thin">
        <color rgb="FF177478"/>
      </top>
      <bottom/>
      <diagonal/>
    </border>
    <border>
      <left/>
      <right/>
      <top/>
      <bottom style="thin">
        <color rgb="FF177478"/>
      </bottom>
      <diagonal/>
    </border>
    <border>
      <left style="thin">
        <color rgb="FF177478"/>
      </left>
      <right/>
      <top/>
      <bottom/>
      <diagonal/>
    </border>
    <border>
      <left style="thin">
        <color rgb="FF177478"/>
      </left>
      <right/>
      <top/>
      <bottom style="thin">
        <color rgb="FF177478"/>
      </bottom>
      <diagonal/>
    </border>
    <border>
      <left/>
      <right style="thin">
        <color rgb="FF177478"/>
      </right>
      <top/>
      <bottom/>
      <diagonal/>
    </border>
    <border>
      <left/>
      <right style="thin">
        <color rgb="FF177478"/>
      </right>
      <top style="thin">
        <color rgb="FF177478"/>
      </top>
      <bottom/>
      <diagonal/>
    </border>
    <border>
      <left/>
      <right style="thin">
        <color rgb="FF177478"/>
      </right>
      <top/>
      <bottom style="thin">
        <color rgb="FF177478"/>
      </bottom>
      <diagonal/>
    </border>
    <border>
      <left style="thin">
        <color rgb="FF177478"/>
      </left>
      <right/>
      <top style="thin">
        <color rgb="FF177478"/>
      </top>
      <bottom style="thin">
        <color rgb="FF177478"/>
      </bottom>
      <diagonal/>
    </border>
    <border>
      <left/>
      <right/>
      <top style="thin">
        <color rgb="FF177478"/>
      </top>
      <bottom style="thin">
        <color rgb="FF177478"/>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medium">
        <color rgb="FFA2C038"/>
      </left>
      <right style="medium">
        <color rgb="FFA2C038"/>
      </right>
      <top style="medium">
        <color rgb="FFA2C038"/>
      </top>
      <bottom style="medium">
        <color rgb="FFA2C038"/>
      </bottom>
      <diagonal/>
    </border>
    <border>
      <left/>
      <right style="thin">
        <color rgb="FF177478"/>
      </right>
      <top style="thin">
        <color rgb="FF177478"/>
      </top>
      <bottom style="thin">
        <color rgb="FF177478"/>
      </bottom>
      <diagonal/>
    </border>
    <border>
      <left style="thin">
        <color rgb="FFC5BCB0"/>
      </left>
      <right/>
      <top style="thin">
        <color rgb="FFC5BCB0"/>
      </top>
      <bottom style="thin">
        <color rgb="FFC5BCB0"/>
      </bottom>
      <diagonal/>
    </border>
    <border>
      <left/>
      <right/>
      <top style="thin">
        <color rgb="FFC5BCB0"/>
      </top>
      <bottom style="thin">
        <color rgb="FFC5BCB0"/>
      </bottom>
      <diagonal/>
    </border>
    <border>
      <left/>
      <right style="thin">
        <color rgb="FFC5BCB0"/>
      </right>
      <top style="thin">
        <color rgb="FFC5BCB0"/>
      </top>
      <bottom style="thin">
        <color rgb="FFC5BCB0"/>
      </bottom>
      <diagonal/>
    </border>
    <border>
      <left style="thin">
        <color rgb="FF177478"/>
      </left>
      <right style="thin">
        <color rgb="FF177478"/>
      </right>
      <top style="thin">
        <color rgb="FF177478"/>
      </top>
      <bottom/>
      <diagonal/>
    </border>
    <border>
      <left style="thin">
        <color rgb="FF177478"/>
      </left>
      <right/>
      <top/>
      <bottom style="thin">
        <color indexed="64"/>
      </bottom>
      <diagonal/>
    </border>
    <border>
      <left style="thin">
        <color rgb="FF177478"/>
      </left>
      <right/>
      <top style="thin">
        <color indexed="64"/>
      </top>
      <bottom/>
      <diagonal/>
    </border>
    <border>
      <left/>
      <right style="thin">
        <color rgb="FF177478"/>
      </right>
      <top/>
      <bottom style="thin">
        <color indexed="64"/>
      </bottom>
      <diagonal/>
    </border>
    <border>
      <left/>
      <right style="thin">
        <color rgb="FF177478"/>
      </right>
      <top style="thin">
        <color indexed="64"/>
      </top>
      <bottom/>
      <diagonal/>
    </border>
    <border>
      <left/>
      <right/>
      <top/>
      <bottom style="thin">
        <color rgb="FFC5BCB0"/>
      </bottom>
      <diagonal/>
    </border>
    <border>
      <left style="thin">
        <color rgb="FFC5BCB0"/>
      </left>
      <right/>
      <top style="thin">
        <color rgb="FFC5BCB0"/>
      </top>
      <bottom/>
      <diagonal/>
    </border>
    <border>
      <left/>
      <right/>
      <top style="thin">
        <color rgb="FFC5BCB0"/>
      </top>
      <bottom/>
      <diagonal/>
    </border>
    <border>
      <left/>
      <right style="thin">
        <color rgb="FFC5BCB0"/>
      </right>
      <top style="thin">
        <color rgb="FFC5BCB0"/>
      </top>
      <bottom/>
      <diagonal/>
    </border>
    <border>
      <left style="thin">
        <color rgb="FFC5BCB0"/>
      </left>
      <right/>
      <top/>
      <bottom/>
      <diagonal/>
    </border>
    <border>
      <left/>
      <right style="thin">
        <color rgb="FFC5BCB0"/>
      </right>
      <top/>
      <bottom/>
      <diagonal/>
    </border>
    <border>
      <left style="thin">
        <color rgb="FFC5BCB0"/>
      </left>
      <right/>
      <top/>
      <bottom style="thin">
        <color rgb="FFC5BCB0"/>
      </bottom>
      <diagonal/>
    </border>
    <border>
      <left/>
      <right style="thin">
        <color rgb="FFC5BCB0"/>
      </right>
      <top/>
      <bottom style="thin">
        <color rgb="FFC5BCB0"/>
      </bottom>
      <diagonal/>
    </border>
    <border>
      <left style="thin">
        <color rgb="FFC5BCB0"/>
      </left>
      <right style="thin">
        <color rgb="FFC5BCB0"/>
      </right>
      <top style="thin">
        <color rgb="FFC5BCB0"/>
      </top>
      <bottom style="thin">
        <color rgb="FFC5BCB0"/>
      </bottom>
      <diagonal/>
    </border>
    <border>
      <left style="thin">
        <color rgb="FFC5BCB0"/>
      </left>
      <right style="thin">
        <color rgb="FFC5BCB0"/>
      </right>
      <top style="thin">
        <color rgb="FFC5BCB0"/>
      </top>
      <bottom/>
      <diagonal/>
    </border>
    <border>
      <left style="thin">
        <color theme="0"/>
      </left>
      <right/>
      <top style="thin">
        <color theme="0"/>
      </top>
      <bottom/>
      <diagonal/>
    </border>
    <border>
      <left/>
      <right/>
      <top style="thin">
        <color theme="0"/>
      </top>
      <bottom/>
      <diagonal/>
    </border>
    <border>
      <left style="thin">
        <color theme="0"/>
      </left>
      <right/>
      <top/>
      <bottom style="thin">
        <color theme="0"/>
      </bottom>
      <diagonal/>
    </border>
    <border>
      <left/>
      <right/>
      <top/>
      <bottom style="thin">
        <color theme="0"/>
      </bottom>
      <diagonal/>
    </border>
  </borders>
  <cellStyleXfs count="10">
    <xf numFmtId="0" fontId="0" fillId="0" borderId="0"/>
    <xf numFmtId="44" fontId="2" fillId="0" borderId="0" applyFont="0" applyFill="0" applyBorder="0" applyAlignment="0" applyProtection="0"/>
    <xf numFmtId="0" fontId="44" fillId="0" borderId="0" applyNumberFormat="0" applyFill="0" applyBorder="0" applyAlignment="0" applyProtection="0"/>
    <xf numFmtId="0" fontId="3" fillId="0" borderId="0" applyNumberFormat="0" applyFill="0" applyBorder="0" applyAlignment="0" applyProtection="0">
      <alignment vertical="top"/>
      <protection locked="0"/>
    </xf>
    <xf numFmtId="44" fontId="42" fillId="0" borderId="0" applyFont="0" applyFill="0" applyBorder="0" applyAlignment="0" applyProtection="0"/>
    <xf numFmtId="44" fontId="2" fillId="0" borderId="0" applyFont="0" applyFill="0" applyBorder="0" applyAlignment="0" applyProtection="0"/>
    <xf numFmtId="0" fontId="2" fillId="0" borderId="0"/>
    <xf numFmtId="9" fontId="42" fillId="0" borderId="0" applyFont="0" applyFill="0" applyBorder="0" applyAlignment="0" applyProtection="0"/>
    <xf numFmtId="9" fontId="2" fillId="0" borderId="0" applyFont="0" applyFill="0" applyBorder="0" applyAlignment="0" applyProtection="0"/>
    <xf numFmtId="0" fontId="2" fillId="0" borderId="0"/>
  </cellStyleXfs>
  <cellXfs count="639">
    <xf numFmtId="0" fontId="0" fillId="0" borderId="0" xfId="0"/>
    <xf numFmtId="0" fontId="0" fillId="2" borderId="0" xfId="0" applyFill="1" applyAlignment="1" applyProtection="1">
      <alignment vertical="center"/>
    </xf>
    <xf numFmtId="0" fontId="16" fillId="2" borderId="0" xfId="0" applyFont="1" applyFill="1" applyAlignment="1" applyProtection="1">
      <alignment vertical="center"/>
    </xf>
    <xf numFmtId="0" fontId="16" fillId="2" borderId="0" xfId="0" applyFont="1" applyFill="1" applyBorder="1" applyAlignment="1" applyProtection="1">
      <alignment horizontal="center" vertical="center"/>
    </xf>
    <xf numFmtId="0" fontId="18" fillId="2" borderId="0" xfId="0" applyFont="1" applyFill="1" applyBorder="1" applyAlignment="1" applyProtection="1">
      <alignment vertical="center"/>
    </xf>
    <xf numFmtId="0" fontId="0" fillId="2" borderId="0" xfId="0" applyFill="1" applyBorder="1" applyAlignment="1" applyProtection="1">
      <alignment vertical="center"/>
    </xf>
    <xf numFmtId="0" fontId="9" fillId="2" borderId="0" xfId="0" applyFont="1" applyFill="1" applyBorder="1" applyAlignment="1" applyProtection="1">
      <alignment vertical="center"/>
    </xf>
    <xf numFmtId="0" fontId="8" fillId="2" borderId="0" xfId="0" applyFont="1" applyFill="1" applyBorder="1" applyAlignment="1" applyProtection="1">
      <alignment vertical="center"/>
    </xf>
    <xf numFmtId="167" fontId="21" fillId="3" borderId="0" xfId="0" applyNumberFormat="1" applyFont="1" applyFill="1" applyBorder="1" applyAlignment="1" applyProtection="1">
      <alignment vertical="center"/>
    </xf>
    <xf numFmtId="167" fontId="0" fillId="3" borderId="0" xfId="0" applyNumberForma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0" fillId="2" borderId="0" xfId="0" applyFill="1" applyBorder="1" applyAlignment="1" applyProtection="1">
      <alignment horizontal="left" vertical="center"/>
    </xf>
    <xf numFmtId="0" fontId="12" fillId="2" borderId="0" xfId="0" applyFont="1" applyFill="1" applyBorder="1" applyAlignment="1" applyProtection="1"/>
    <xf numFmtId="0" fontId="19" fillId="2" borderId="0" xfId="0" applyFont="1" applyFill="1" applyBorder="1" applyProtection="1"/>
    <xf numFmtId="0" fontId="20" fillId="2" borderId="0" xfId="0" applyFont="1" applyFill="1" applyBorder="1" applyProtection="1"/>
    <xf numFmtId="0" fontId="10" fillId="2" borderId="0" xfId="0" applyFont="1" applyFill="1" applyBorder="1" applyAlignment="1" applyProtection="1">
      <alignment vertical="center"/>
    </xf>
    <xf numFmtId="0" fontId="24" fillId="2" borderId="0" xfId="0" applyFont="1" applyFill="1" applyBorder="1" applyAlignment="1" applyProtection="1">
      <alignment wrapText="1"/>
    </xf>
    <xf numFmtId="0" fontId="25" fillId="2" borderId="0" xfId="0" applyFont="1" applyFill="1" applyBorder="1" applyAlignment="1" applyProtection="1">
      <alignment wrapText="1"/>
    </xf>
    <xf numFmtId="0" fontId="21" fillId="2" borderId="0" xfId="0" applyFont="1" applyFill="1" applyBorder="1" applyAlignment="1" applyProtection="1">
      <alignment horizontal="right" vertical="center" wrapText="1"/>
    </xf>
    <xf numFmtId="44" fontId="23" fillId="2" borderId="0" xfId="1" applyFont="1" applyFill="1" applyBorder="1" applyAlignment="1" applyProtection="1">
      <alignment horizontal="center" vertical="center" wrapText="1"/>
    </xf>
    <xf numFmtId="0" fontId="26" fillId="2" borderId="0" xfId="0" applyFont="1" applyFill="1" applyBorder="1" applyAlignment="1" applyProtection="1">
      <alignment wrapText="1"/>
    </xf>
    <xf numFmtId="0" fontId="26" fillId="2" borderId="0" xfId="0" applyFont="1" applyFill="1" applyBorder="1" applyAlignment="1" applyProtection="1">
      <alignment horizontal="center" wrapText="1"/>
    </xf>
    <xf numFmtId="44" fontId="27" fillId="2" borderId="0" xfId="1" applyFont="1" applyFill="1" applyBorder="1" applyAlignment="1" applyProtection="1">
      <alignment horizontal="center" vertical="center" wrapText="1"/>
    </xf>
    <xf numFmtId="0" fontId="2" fillId="2" borderId="0" xfId="0" applyFont="1" applyFill="1" applyBorder="1" applyAlignment="1" applyProtection="1">
      <alignment horizontal="left" vertical="center" wrapText="1"/>
    </xf>
    <xf numFmtId="0" fontId="0" fillId="2" borderId="3" xfId="0" applyFill="1" applyBorder="1" applyAlignment="1" applyProtection="1">
      <alignment vertical="center"/>
    </xf>
    <xf numFmtId="0" fontId="0" fillId="2" borderId="4" xfId="0" applyFill="1" applyBorder="1" applyAlignment="1" applyProtection="1">
      <alignment vertical="center"/>
    </xf>
    <xf numFmtId="0" fontId="48" fillId="2" borderId="5" xfId="0" applyFont="1" applyFill="1" applyBorder="1" applyAlignment="1" applyProtection="1">
      <alignment vertical="center"/>
    </xf>
    <xf numFmtId="0" fontId="2" fillId="2" borderId="0" xfId="0" applyFont="1" applyFill="1" applyBorder="1" applyAlignment="1" applyProtection="1">
      <alignment vertical="top" wrapText="1"/>
    </xf>
    <xf numFmtId="0" fontId="2" fillId="2" borderId="6" xfId="0" applyFont="1" applyFill="1" applyBorder="1" applyAlignment="1" applyProtection="1">
      <alignment vertical="top" wrapText="1"/>
    </xf>
    <xf numFmtId="0" fontId="23" fillId="2" borderId="5" xfId="0" applyFont="1" applyFill="1" applyBorder="1" applyAlignment="1" applyProtection="1">
      <alignment horizontal="center"/>
    </xf>
    <xf numFmtId="0" fontId="29" fillId="2" borderId="0" xfId="0" applyFont="1" applyFill="1" applyBorder="1" applyProtection="1"/>
    <xf numFmtId="0" fontId="0" fillId="2" borderId="6" xfId="0" applyFill="1" applyBorder="1" applyAlignment="1" applyProtection="1">
      <alignment vertical="center"/>
    </xf>
    <xf numFmtId="0" fontId="23" fillId="2" borderId="0" xfId="0" applyFont="1" applyFill="1" applyBorder="1" applyAlignment="1" applyProtection="1">
      <alignment horizontal="center" vertical="center"/>
    </xf>
    <xf numFmtId="0" fontId="0" fillId="2" borderId="0" xfId="0"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0" fillId="2" borderId="0" xfId="0" applyFill="1" applyBorder="1" applyProtection="1"/>
    <xf numFmtId="0" fontId="30" fillId="2" borderId="5" xfId="0" applyFont="1" applyFill="1" applyBorder="1" applyProtection="1"/>
    <xf numFmtId="0" fontId="31" fillId="2" borderId="0" xfId="0" applyFont="1" applyFill="1" applyBorder="1" applyAlignment="1" applyProtection="1">
      <alignment vertical="center"/>
    </xf>
    <xf numFmtId="0" fontId="32" fillId="2" borderId="0" xfId="0" applyFont="1" applyFill="1" applyBorder="1" applyAlignment="1" applyProtection="1"/>
    <xf numFmtId="0" fontId="33" fillId="2" borderId="8" xfId="0" applyFont="1" applyFill="1" applyBorder="1" applyAlignment="1" applyProtection="1">
      <alignment vertical="center"/>
    </xf>
    <xf numFmtId="0" fontId="33" fillId="2" borderId="0" xfId="0" applyFont="1" applyFill="1" applyBorder="1" applyAlignment="1" applyProtection="1">
      <alignment vertical="center"/>
    </xf>
    <xf numFmtId="0" fontId="34" fillId="2" borderId="0" xfId="0" applyFont="1" applyFill="1" applyBorder="1" applyAlignment="1" applyProtection="1">
      <alignment vertical="center"/>
    </xf>
    <xf numFmtId="0" fontId="9" fillId="2" borderId="0" xfId="0" applyFont="1" applyFill="1" applyBorder="1" applyProtection="1"/>
    <xf numFmtId="0" fontId="28" fillId="2" borderId="10" xfId="0" applyFont="1" applyFill="1" applyBorder="1" applyProtection="1"/>
    <xf numFmtId="0" fontId="28" fillId="2" borderId="3" xfId="0" applyFont="1" applyFill="1" applyBorder="1" applyProtection="1"/>
    <xf numFmtId="0" fontId="2" fillId="2" borderId="5" xfId="0" applyFont="1" applyFill="1" applyBorder="1" applyAlignment="1" applyProtection="1">
      <alignment vertical="center"/>
    </xf>
    <xf numFmtId="0" fontId="2" fillId="2" borderId="5" xfId="0" applyFont="1" applyFill="1" applyBorder="1" applyAlignment="1" applyProtection="1">
      <alignment horizontal="center"/>
    </xf>
    <xf numFmtId="0" fontId="2" fillId="2" borderId="0" xfId="0" applyFont="1" applyFill="1" applyBorder="1" applyAlignment="1" applyProtection="1">
      <alignment horizontal="center"/>
    </xf>
    <xf numFmtId="0" fontId="0" fillId="2" borderId="6" xfId="0" applyFill="1" applyBorder="1" applyAlignment="1" applyProtection="1">
      <alignment horizontal="center" vertical="center"/>
    </xf>
    <xf numFmtId="0" fontId="9" fillId="2" borderId="7" xfId="0" applyFont="1" applyFill="1" applyBorder="1" applyProtection="1"/>
    <xf numFmtId="0" fontId="9" fillId="2" borderId="8" xfId="0" applyFont="1" applyFill="1" applyBorder="1" applyProtection="1"/>
    <xf numFmtId="0" fontId="0" fillId="2" borderId="8" xfId="0" applyFill="1" applyBorder="1" applyAlignment="1" applyProtection="1">
      <alignment vertical="center"/>
    </xf>
    <xf numFmtId="0" fontId="0" fillId="2" borderId="9" xfId="0" applyFill="1" applyBorder="1" applyAlignment="1" applyProtection="1">
      <alignment vertical="center"/>
    </xf>
    <xf numFmtId="164" fontId="37" fillId="2" borderId="0" xfId="0" applyNumberFormat="1" applyFont="1" applyFill="1" applyAlignment="1" applyProtection="1">
      <alignment vertical="center"/>
    </xf>
    <xf numFmtId="164" fontId="36" fillId="2" borderId="0" xfId="0" applyNumberFormat="1" applyFont="1" applyFill="1" applyAlignment="1" applyProtection="1">
      <alignment vertical="center"/>
    </xf>
    <xf numFmtId="164" fontId="38" fillId="2" borderId="0" xfId="0" applyNumberFormat="1" applyFont="1" applyFill="1" applyBorder="1" applyAlignment="1" applyProtection="1">
      <alignment vertical="center"/>
    </xf>
    <xf numFmtId="0" fontId="36" fillId="2" borderId="0" xfId="0" applyFont="1" applyFill="1" applyAlignment="1" applyProtection="1">
      <alignment horizontal="center" vertical="center"/>
    </xf>
    <xf numFmtId="0" fontId="37" fillId="2" borderId="0" xfId="0" applyFont="1" applyFill="1" applyAlignment="1" applyProtection="1">
      <alignment vertical="center"/>
    </xf>
    <xf numFmtId="0" fontId="36" fillId="2" borderId="0" xfId="0" applyFont="1" applyFill="1" applyAlignment="1" applyProtection="1">
      <alignment vertical="center"/>
    </xf>
    <xf numFmtId="0" fontId="39" fillId="2" borderId="0" xfId="0" applyFont="1" applyFill="1" applyBorder="1" applyAlignment="1" applyProtection="1"/>
    <xf numFmtId="0" fontId="40" fillId="2" borderId="0" xfId="0" applyFont="1" applyFill="1" applyBorder="1" applyAlignment="1" applyProtection="1">
      <alignment horizontal="center"/>
    </xf>
    <xf numFmtId="0" fontId="43" fillId="5" borderId="3" xfId="0" applyFont="1" applyFill="1" applyBorder="1" applyAlignment="1" applyProtection="1">
      <alignment vertical="center"/>
    </xf>
    <xf numFmtId="0" fontId="43" fillId="5" borderId="4" xfId="0" applyFont="1" applyFill="1" applyBorder="1" applyAlignment="1" applyProtection="1">
      <alignment vertical="center"/>
    </xf>
    <xf numFmtId="0" fontId="49" fillId="5" borderId="3" xfId="0" applyFont="1" applyFill="1" applyBorder="1" applyProtection="1"/>
    <xf numFmtId="0" fontId="23" fillId="2" borderId="5" xfId="0" applyFont="1" applyFill="1" applyBorder="1" applyAlignment="1" applyProtection="1">
      <alignment horizontal="center" vertical="center"/>
    </xf>
    <xf numFmtId="0" fontId="50" fillId="2" borderId="0" xfId="0" applyFont="1" applyFill="1" applyBorder="1" applyAlignment="1" applyProtection="1">
      <alignment vertical="center"/>
    </xf>
    <xf numFmtId="0" fontId="50" fillId="2" borderId="0" xfId="0" applyFont="1" applyFill="1" applyAlignment="1" applyProtection="1">
      <alignment vertical="center"/>
    </xf>
    <xf numFmtId="0" fontId="51" fillId="5" borderId="10" xfId="0" applyFont="1" applyFill="1" applyBorder="1" applyProtection="1"/>
    <xf numFmtId="0" fontId="10" fillId="2" borderId="5" xfId="0" applyFont="1" applyFill="1" applyBorder="1" applyAlignment="1" applyProtection="1">
      <alignment vertical="center"/>
    </xf>
    <xf numFmtId="0" fontId="21" fillId="0" borderId="2" xfId="0" applyFont="1" applyFill="1" applyBorder="1" applyAlignment="1" applyProtection="1">
      <alignment horizontal="center" vertical="center"/>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4" fontId="36" fillId="2" borderId="0" xfId="0" applyNumberFormat="1" applyFont="1" applyFill="1" applyAlignment="1" applyProtection="1">
      <alignment horizontal="left" vertical="center"/>
    </xf>
    <xf numFmtId="0" fontId="8" fillId="2" borderId="0" xfId="0" applyFont="1" applyFill="1" applyBorder="1" applyAlignment="1" applyProtection="1">
      <alignment horizontal="left"/>
    </xf>
    <xf numFmtId="0" fontId="45" fillId="0" borderId="0" xfId="0" applyFont="1" applyAlignment="1" applyProtection="1">
      <alignment horizontal="center" vertical="center"/>
    </xf>
    <xf numFmtId="0" fontId="53" fillId="0" borderId="0" xfId="0" applyFont="1" applyFill="1" applyBorder="1" applyAlignment="1" applyProtection="1">
      <alignment horizontal="center" vertical="center"/>
    </xf>
    <xf numFmtId="0" fontId="45" fillId="0" borderId="0" xfId="0" applyFont="1" applyBorder="1" applyAlignment="1" applyProtection="1">
      <alignment horizontal="center" vertical="center"/>
    </xf>
    <xf numFmtId="0" fontId="45" fillId="0" borderId="0" xfId="0" applyFont="1" applyFill="1" applyAlignment="1" applyProtection="1">
      <alignment horizontal="center" vertical="center"/>
    </xf>
    <xf numFmtId="44" fontId="0" fillId="0" borderId="2" xfId="0" applyNumberFormat="1" applyFill="1" applyBorder="1" applyAlignment="1" applyProtection="1">
      <alignment horizontal="center" vertical="center"/>
      <protection locked="0"/>
    </xf>
    <xf numFmtId="0" fontId="59" fillId="2" borderId="0" xfId="0" applyFont="1" applyFill="1" applyBorder="1" applyAlignment="1" applyProtection="1">
      <alignment vertical="center"/>
    </xf>
    <xf numFmtId="0" fontId="59" fillId="2" borderId="0" xfId="0" applyFont="1" applyFill="1" applyBorder="1" applyAlignment="1" applyProtection="1">
      <alignment horizontal="right" vertical="center"/>
    </xf>
    <xf numFmtId="0" fontId="59" fillId="2" borderId="3" xfId="0" applyFont="1" applyFill="1" applyBorder="1" applyAlignment="1" applyProtection="1">
      <alignment vertical="center"/>
    </xf>
    <xf numFmtId="0" fontId="59" fillId="2" borderId="4" xfId="0" applyFont="1" applyFill="1" applyBorder="1" applyAlignment="1" applyProtection="1">
      <alignment vertical="center"/>
    </xf>
    <xf numFmtId="0" fontId="59" fillId="2" borderId="5" xfId="0" applyFont="1" applyFill="1" applyBorder="1" applyAlignment="1" applyProtection="1">
      <alignment vertical="center"/>
    </xf>
    <xf numFmtId="0" fontId="59" fillId="2" borderId="6" xfId="0" applyFont="1" applyFill="1" applyBorder="1" applyAlignment="1" applyProtection="1">
      <alignment vertical="center"/>
    </xf>
    <xf numFmtId="0" fontId="0" fillId="2" borderId="7" xfId="0" applyFill="1" applyBorder="1" applyAlignment="1" applyProtection="1">
      <alignment vertical="center"/>
    </xf>
    <xf numFmtId="0" fontId="15" fillId="2" borderId="0" xfId="0" applyFont="1" applyFill="1" applyAlignment="1" applyProtection="1">
      <alignment vertical="center"/>
    </xf>
    <xf numFmtId="0" fontId="7" fillId="2" borderId="0" xfId="0" applyFont="1" applyFill="1" applyAlignment="1" applyProtection="1">
      <alignment horizontal="center" vertical="center"/>
    </xf>
    <xf numFmtId="0" fontId="0" fillId="2" borderId="0" xfId="0" applyFill="1" applyProtection="1"/>
    <xf numFmtId="0" fontId="59" fillId="2" borderId="0" xfId="0" applyFont="1" applyFill="1" applyAlignment="1" applyProtection="1">
      <alignment vertical="center"/>
    </xf>
    <xf numFmtId="0" fontId="57" fillId="0" borderId="10" xfId="0" applyFont="1" applyFill="1" applyBorder="1" applyAlignment="1" applyProtection="1">
      <alignment vertical="center"/>
    </xf>
    <xf numFmtId="0" fontId="9" fillId="2" borderId="0" xfId="0" applyFont="1" applyFill="1" applyAlignment="1" applyProtection="1">
      <alignment vertical="center"/>
    </xf>
    <xf numFmtId="0" fontId="9" fillId="2" borderId="2" xfId="0" applyNumberFormat="1" applyFont="1" applyFill="1" applyBorder="1" applyAlignment="1" applyProtection="1">
      <alignment horizontal="center" vertical="center"/>
    </xf>
    <xf numFmtId="0" fontId="0" fillId="2" borderId="5" xfId="0" applyFill="1" applyBorder="1" applyAlignment="1" applyProtection="1">
      <alignment vertical="center"/>
    </xf>
    <xf numFmtId="0" fontId="7" fillId="2" borderId="0" xfId="0" applyFont="1" applyFill="1" applyBorder="1" applyAlignment="1" applyProtection="1">
      <alignment horizontal="center" vertical="center"/>
    </xf>
    <xf numFmtId="0" fontId="11" fillId="2" borderId="0" xfId="0" applyFont="1" applyFill="1" applyAlignment="1" applyProtection="1">
      <alignment horizontal="center" vertical="center"/>
    </xf>
    <xf numFmtId="0" fontId="0" fillId="0" borderId="0" xfId="0" applyFill="1" applyAlignment="1" applyProtection="1">
      <alignment vertical="center"/>
    </xf>
    <xf numFmtId="0" fontId="2" fillId="2" borderId="0" xfId="0" applyFont="1" applyFill="1" applyBorder="1" applyAlignment="1" applyProtection="1">
      <alignment horizontal="right" vertical="center"/>
    </xf>
    <xf numFmtId="0" fontId="35" fillId="2" borderId="0" xfId="0" applyFont="1" applyFill="1" applyAlignment="1" applyProtection="1">
      <alignment vertical="center"/>
    </xf>
    <xf numFmtId="0" fontId="2" fillId="2" borderId="0" xfId="0" applyFont="1" applyFill="1" applyAlignment="1" applyProtection="1">
      <alignment vertical="center"/>
    </xf>
    <xf numFmtId="167" fontId="18" fillId="3" borderId="2" xfId="0" applyNumberFormat="1" applyFont="1" applyFill="1" applyBorder="1" applyAlignment="1" applyProtection="1">
      <alignment horizontal="center" vertical="center"/>
    </xf>
    <xf numFmtId="164" fontId="0" fillId="2" borderId="0" xfId="0" applyNumberFormat="1" applyFill="1" applyBorder="1" applyAlignment="1" applyProtection="1">
      <alignment vertical="center"/>
    </xf>
    <xf numFmtId="44" fontId="60" fillId="2" borderId="0" xfId="1" applyNumberFormat="1" applyFont="1" applyFill="1" applyBorder="1" applyAlignment="1" applyProtection="1">
      <alignment horizontal="center" vertical="center" wrapText="1"/>
    </xf>
    <xf numFmtId="0" fontId="43" fillId="2" borderId="0" xfId="0" applyFont="1" applyFill="1" applyAlignment="1" applyProtection="1">
      <alignment horizontal="center" vertical="center"/>
    </xf>
    <xf numFmtId="0" fontId="57" fillId="2" borderId="5" xfId="0" applyFont="1" applyFill="1" applyBorder="1" applyAlignment="1" applyProtection="1">
      <alignment vertical="center"/>
    </xf>
    <xf numFmtId="0" fontId="23" fillId="2" borderId="0" xfId="0" applyFont="1" applyFill="1" applyBorder="1" applyAlignment="1" applyProtection="1">
      <alignment vertical="center"/>
    </xf>
    <xf numFmtId="0" fontId="23" fillId="2" borderId="30" xfId="0" applyFont="1" applyFill="1" applyBorder="1" applyAlignment="1" applyProtection="1">
      <alignment horizontal="center" vertical="center"/>
    </xf>
    <xf numFmtId="44" fontId="9" fillId="10" borderId="0" xfId="1" applyFont="1" applyFill="1" applyBorder="1" applyAlignment="1" applyProtection="1">
      <alignment horizontal="center" vertical="center" wrapText="1"/>
    </xf>
    <xf numFmtId="0" fontId="81" fillId="6" borderId="16" xfId="0" applyFont="1" applyFill="1" applyBorder="1" applyAlignment="1" applyProtection="1">
      <alignment horizontal="left" vertical="center" wrapText="1"/>
      <protection locked="0"/>
    </xf>
    <xf numFmtId="49" fontId="59" fillId="6" borderId="16" xfId="0" applyNumberFormat="1" applyFont="1" applyFill="1" applyBorder="1" applyAlignment="1" applyProtection="1">
      <alignment horizontal="center" vertical="center"/>
      <protection locked="0"/>
    </xf>
    <xf numFmtId="164" fontId="21" fillId="4" borderId="0" xfId="1" applyNumberFormat="1" applyFont="1" applyFill="1" applyBorder="1" applyAlignment="1" applyProtection="1">
      <alignment horizontal="center" vertical="center"/>
    </xf>
    <xf numFmtId="44" fontId="21" fillId="4" borderId="0" xfId="1" applyFont="1" applyFill="1" applyBorder="1" applyAlignment="1" applyProtection="1">
      <alignment horizontal="center" vertical="center" wrapText="1"/>
    </xf>
    <xf numFmtId="44" fontId="59" fillId="4" borderId="0" xfId="1" applyFont="1" applyFill="1" applyBorder="1" applyAlignment="1" applyProtection="1">
      <alignment horizontal="center" vertical="center" wrapText="1"/>
    </xf>
    <xf numFmtId="164" fontId="21" fillId="4" borderId="18" xfId="1" applyNumberFormat="1" applyFont="1" applyFill="1" applyBorder="1" applyAlignment="1" applyProtection="1">
      <alignment horizontal="center" vertical="center"/>
    </xf>
    <xf numFmtId="164" fontId="77" fillId="4" borderId="20" xfId="1" applyNumberFormat="1" applyFont="1" applyFill="1" applyBorder="1" applyAlignment="1" applyProtection="1">
      <alignment horizontal="right" vertical="center" wrapText="1"/>
    </xf>
    <xf numFmtId="164" fontId="21" fillId="4" borderId="20" xfId="1" applyNumberFormat="1" applyFont="1" applyFill="1" applyBorder="1" applyAlignment="1" applyProtection="1">
      <alignment horizontal="center" vertical="center"/>
    </xf>
    <xf numFmtId="44" fontId="2" fillId="4" borderId="22" xfId="1" applyFont="1" applyFill="1" applyBorder="1" applyAlignment="1" applyProtection="1">
      <alignment vertical="center" wrapText="1"/>
    </xf>
    <xf numFmtId="44" fontId="9" fillId="4" borderId="19" xfId="1" applyFont="1" applyFill="1" applyBorder="1" applyAlignment="1" applyProtection="1">
      <alignment horizontal="center" vertical="center" wrapText="1"/>
    </xf>
    <xf numFmtId="44" fontId="10" fillId="4" borderId="0" xfId="1" applyFont="1" applyFill="1" applyBorder="1" applyAlignment="1" applyProtection="1">
      <alignment horizontal="center" vertical="center" wrapText="1"/>
    </xf>
    <xf numFmtId="44" fontId="18" fillId="4" borderId="0" xfId="1" applyFont="1" applyFill="1" applyBorder="1" applyAlignment="1" applyProtection="1">
      <alignment horizontal="center" vertical="center" wrapText="1"/>
    </xf>
    <xf numFmtId="9" fontId="10" fillId="4" borderId="0" xfId="1" applyNumberFormat="1" applyFont="1" applyFill="1" applyBorder="1" applyAlignment="1" applyProtection="1">
      <alignment horizontal="center" vertical="center" wrapText="1"/>
    </xf>
    <xf numFmtId="44" fontId="10" fillId="4" borderId="0" xfId="1" applyFont="1" applyFill="1" applyBorder="1" applyAlignment="1" applyProtection="1">
      <alignment vertical="center" wrapText="1"/>
    </xf>
    <xf numFmtId="44" fontId="10" fillId="10" borderId="0" xfId="1" applyFont="1" applyFill="1" applyBorder="1" applyAlignment="1" applyProtection="1">
      <alignment horizontal="center" vertical="center" wrapText="1"/>
    </xf>
    <xf numFmtId="44" fontId="18" fillId="10" borderId="0" xfId="1" applyFont="1" applyFill="1" applyBorder="1" applyAlignment="1" applyProtection="1">
      <alignment horizontal="center" vertical="center" wrapText="1"/>
    </xf>
    <xf numFmtId="9" fontId="10" fillId="10" borderId="0" xfId="1" applyNumberFormat="1" applyFont="1" applyFill="1" applyBorder="1" applyAlignment="1" applyProtection="1">
      <alignment horizontal="center" vertical="center" wrapText="1"/>
    </xf>
    <xf numFmtId="44" fontId="10" fillId="10" borderId="0" xfId="1" applyFont="1" applyFill="1" applyBorder="1" applyAlignment="1" applyProtection="1">
      <alignment vertical="center" wrapText="1"/>
    </xf>
    <xf numFmtId="44" fontId="10" fillId="15" borderId="0" xfId="1" applyFont="1" applyFill="1" applyBorder="1" applyAlignment="1" applyProtection="1">
      <alignment horizontal="center" vertical="center" wrapText="1"/>
    </xf>
    <xf numFmtId="9" fontId="10" fillId="15" borderId="0" xfId="1" applyNumberFormat="1" applyFont="1" applyFill="1" applyBorder="1" applyAlignment="1" applyProtection="1">
      <alignment horizontal="center" vertical="center" wrapText="1"/>
    </xf>
    <xf numFmtId="44" fontId="10" fillId="15" borderId="0" xfId="1" applyFont="1" applyFill="1" applyBorder="1" applyAlignment="1" applyProtection="1">
      <alignment vertical="center" wrapText="1"/>
    </xf>
    <xf numFmtId="44" fontId="18" fillId="15" borderId="0" xfId="1" applyFont="1" applyFill="1" applyBorder="1" applyAlignment="1" applyProtection="1">
      <alignment horizontal="center" vertical="center" wrapText="1"/>
    </xf>
    <xf numFmtId="0" fontId="63" fillId="15" borderId="0" xfId="0" applyFont="1" applyFill="1" applyBorder="1" applyProtection="1"/>
    <xf numFmtId="0" fontId="65" fillId="15" borderId="0" xfId="0" applyFont="1" applyFill="1" applyBorder="1" applyAlignment="1" applyProtection="1">
      <alignment vertical="center"/>
    </xf>
    <xf numFmtId="0" fontId="63" fillId="15" borderId="0" xfId="0" applyFont="1" applyFill="1" applyBorder="1" applyAlignment="1" applyProtection="1">
      <alignment vertical="center"/>
    </xf>
    <xf numFmtId="0" fontId="63" fillId="15" borderId="0" xfId="0" applyFont="1" applyFill="1" applyBorder="1" applyAlignment="1" applyProtection="1">
      <alignment horizontal="left" vertical="center"/>
    </xf>
    <xf numFmtId="0" fontId="63" fillId="15" borderId="40" xfId="0" applyFont="1" applyFill="1" applyBorder="1" applyProtection="1"/>
    <xf numFmtId="44" fontId="2" fillId="4" borderId="0" xfId="1" applyFont="1" applyFill="1" applyBorder="1" applyAlignment="1" applyProtection="1">
      <alignment horizontal="center" vertical="center" wrapText="1"/>
    </xf>
    <xf numFmtId="0" fontId="58" fillId="5" borderId="48" xfId="0" applyFont="1" applyFill="1" applyBorder="1" applyAlignment="1" applyProtection="1">
      <alignment horizontal="center" vertical="center" wrapText="1"/>
    </xf>
    <xf numFmtId="0" fontId="58" fillId="7" borderId="48" xfId="0" applyFont="1" applyFill="1" applyBorder="1" applyAlignment="1" applyProtection="1">
      <alignment horizontal="center" vertical="center" wrapText="1"/>
    </xf>
    <xf numFmtId="0" fontId="41" fillId="8" borderId="48" xfId="0" applyFont="1" applyFill="1" applyBorder="1" applyAlignment="1" applyProtection="1">
      <alignment horizontal="center" vertical="center" wrapText="1"/>
    </xf>
    <xf numFmtId="166" fontId="10" fillId="2" borderId="48" xfId="0" applyNumberFormat="1" applyFont="1" applyFill="1" applyBorder="1" applyAlignment="1" applyProtection="1">
      <alignment horizontal="center" vertical="center" wrapText="1"/>
    </xf>
    <xf numFmtId="44" fontId="61" fillId="9" borderId="48" xfId="4" applyFont="1" applyFill="1" applyBorder="1" applyAlignment="1" applyProtection="1">
      <alignment horizontal="right" vertical="center" wrapText="1"/>
    </xf>
    <xf numFmtId="44" fontId="61" fillId="9" borderId="48" xfId="1" applyNumberFormat="1" applyFont="1" applyFill="1" applyBorder="1" applyAlignment="1" applyProtection="1">
      <alignment horizontal="center" vertical="center" wrapText="1"/>
    </xf>
    <xf numFmtId="9" fontId="57" fillId="2" borderId="2" xfId="0" applyNumberFormat="1" applyFont="1" applyFill="1" applyBorder="1" applyAlignment="1" applyProtection="1">
      <alignment vertical="center"/>
    </xf>
    <xf numFmtId="44" fontId="57" fillId="2" borderId="2" xfId="0" applyNumberFormat="1" applyFont="1" applyFill="1" applyBorder="1" applyAlignment="1" applyProtection="1">
      <alignment vertical="center"/>
    </xf>
    <xf numFmtId="0" fontId="18" fillId="2" borderId="0" xfId="0" applyFont="1" applyFill="1" applyBorder="1" applyAlignment="1" applyProtection="1">
      <alignment horizontal="right" vertical="center" wrapText="1"/>
    </xf>
    <xf numFmtId="164" fontId="0" fillId="17" borderId="2" xfId="0" applyNumberFormat="1" applyFill="1" applyBorder="1" applyAlignment="1" applyProtection="1">
      <alignment horizontal="center" vertical="center"/>
    </xf>
    <xf numFmtId="44" fontId="0" fillId="17" borderId="2" xfId="4" applyFont="1" applyFill="1" applyBorder="1" applyAlignment="1" applyProtection="1">
      <alignment horizontal="center" vertical="center"/>
    </xf>
    <xf numFmtId="44" fontId="9" fillId="4" borderId="0" xfId="1" applyFont="1" applyFill="1" applyBorder="1" applyAlignment="1" applyProtection="1">
      <alignment horizontal="center" vertical="center" wrapText="1"/>
    </xf>
    <xf numFmtId="44" fontId="9" fillId="4" borderId="22" xfId="1" applyFont="1" applyFill="1" applyBorder="1" applyAlignment="1" applyProtection="1">
      <alignment horizontal="center" vertical="center" wrapText="1"/>
    </xf>
    <xf numFmtId="44" fontId="9" fillId="4" borderId="24" xfId="1" applyFont="1" applyFill="1" applyBorder="1" applyAlignment="1" applyProtection="1">
      <alignment horizontal="center" vertical="center" wrapText="1"/>
    </xf>
    <xf numFmtId="44" fontId="12" fillId="7" borderId="48" xfId="1" applyFont="1" applyFill="1" applyBorder="1" applyAlignment="1" applyProtection="1">
      <alignment horizontal="center" vertical="center" wrapText="1"/>
    </xf>
    <xf numFmtId="44" fontId="62" fillId="9" borderId="48" xfId="1" applyFont="1" applyFill="1" applyBorder="1" applyAlignment="1" applyProtection="1">
      <alignment horizontal="center" vertical="center" wrapText="1"/>
    </xf>
    <xf numFmtId="0" fontId="46" fillId="4" borderId="0" xfId="0" applyFont="1" applyFill="1" applyProtection="1"/>
    <xf numFmtId="0" fontId="47" fillId="4" borderId="0" xfId="0" applyFont="1" applyFill="1" applyAlignment="1" applyProtection="1">
      <alignment horizontal="left" vertical="center" wrapText="1"/>
    </xf>
    <xf numFmtId="0" fontId="46" fillId="4" borderId="0" xfId="0" applyFont="1" applyFill="1" applyAlignment="1" applyProtection="1">
      <alignment vertical="center" wrapText="1"/>
    </xf>
    <xf numFmtId="0" fontId="63" fillId="4" borderId="0" xfId="0" applyFont="1" applyFill="1" applyProtection="1"/>
    <xf numFmtId="0" fontId="96" fillId="4" borderId="0" xfId="0" applyFont="1" applyFill="1" applyBorder="1" applyAlignment="1" applyProtection="1">
      <alignment horizontal="right" vertical="center"/>
    </xf>
    <xf numFmtId="0" fontId="63" fillId="4" borderId="0" xfId="0" applyFont="1" applyFill="1" applyAlignment="1" applyProtection="1">
      <alignment vertical="center"/>
    </xf>
    <xf numFmtId="0" fontId="63" fillId="4" borderId="0" xfId="0" applyFont="1" applyFill="1" applyBorder="1" applyAlignment="1" applyProtection="1">
      <alignment vertical="center"/>
    </xf>
    <xf numFmtId="0" fontId="63" fillId="4" borderId="0" xfId="0" applyFont="1" applyFill="1" applyBorder="1" applyProtection="1"/>
    <xf numFmtId="167" fontId="65" fillId="15" borderId="0" xfId="0" applyNumberFormat="1" applyFont="1" applyFill="1" applyBorder="1" applyAlignment="1" applyProtection="1">
      <alignment vertical="center"/>
    </xf>
    <xf numFmtId="165" fontId="65" fillId="15" borderId="0" xfId="0" applyNumberFormat="1" applyFont="1" applyFill="1" applyBorder="1" applyAlignment="1" applyProtection="1">
      <alignment vertical="center"/>
    </xf>
    <xf numFmtId="0" fontId="63" fillId="15" borderId="0" xfId="0" applyFont="1" applyFill="1" applyBorder="1" applyAlignment="1" applyProtection="1">
      <alignment horizontal="right" vertical="center"/>
    </xf>
    <xf numFmtId="0" fontId="97" fillId="4" borderId="0" xfId="0" applyFont="1" applyFill="1" applyProtection="1"/>
    <xf numFmtId="0" fontId="63" fillId="15" borderId="0" xfId="0" applyFont="1" applyFill="1" applyBorder="1" applyAlignment="1" applyProtection="1">
      <alignment horizontal="left" vertical="center" wrapText="1"/>
    </xf>
    <xf numFmtId="0" fontId="60" fillId="15" borderId="0" xfId="0" applyFont="1" applyFill="1" applyBorder="1" applyAlignment="1" applyProtection="1">
      <alignment vertical="top" wrapText="1"/>
    </xf>
    <xf numFmtId="0" fontId="86" fillId="15" borderId="0" xfId="0" applyFont="1" applyFill="1" applyBorder="1" applyAlignment="1" applyProtection="1">
      <alignment vertical="center"/>
    </xf>
    <xf numFmtId="44" fontId="65" fillId="15" borderId="0" xfId="4" applyFont="1" applyFill="1" applyBorder="1" applyAlignment="1" applyProtection="1">
      <alignment vertical="center"/>
    </xf>
    <xf numFmtId="9" fontId="65" fillId="15" borderId="0" xfId="7" applyFont="1" applyFill="1" applyBorder="1" applyAlignment="1" applyProtection="1">
      <alignment vertical="center"/>
    </xf>
    <xf numFmtId="8" fontId="65" fillId="15" borderId="0" xfId="4" applyNumberFormat="1" applyFont="1" applyFill="1" applyBorder="1" applyAlignment="1" applyProtection="1">
      <alignment vertical="center"/>
    </xf>
    <xf numFmtId="164" fontId="63" fillId="4" borderId="0" xfId="0" applyNumberFormat="1" applyFont="1" applyFill="1" applyBorder="1" applyProtection="1"/>
    <xf numFmtId="0" fontId="63" fillId="15" borderId="40" xfId="0" applyFont="1" applyFill="1" applyBorder="1" applyAlignment="1" applyProtection="1">
      <alignment vertical="center"/>
    </xf>
    <xf numFmtId="0" fontId="64" fillId="15" borderId="0" xfId="0" applyFont="1" applyFill="1" applyBorder="1" applyAlignment="1" applyProtection="1">
      <alignment vertical="center" wrapText="1"/>
    </xf>
    <xf numFmtId="0" fontId="64" fillId="4" borderId="0" xfId="0" applyFont="1" applyFill="1" applyAlignment="1" applyProtection="1">
      <alignment vertical="center" wrapText="1"/>
    </xf>
    <xf numFmtId="0" fontId="64" fillId="15" borderId="40" xfId="0" applyFont="1" applyFill="1" applyBorder="1" applyAlignment="1" applyProtection="1">
      <alignment vertical="center" wrapText="1"/>
    </xf>
    <xf numFmtId="0" fontId="18" fillId="15" borderId="40" xfId="0" applyFont="1" applyFill="1" applyBorder="1" applyAlignment="1" applyProtection="1">
      <alignment horizontal="center" vertical="center"/>
    </xf>
    <xf numFmtId="0" fontId="65" fillId="15" borderId="40" xfId="0" applyFont="1" applyFill="1" applyBorder="1" applyAlignment="1" applyProtection="1">
      <alignment horizontal="right" vertical="center" wrapText="1"/>
    </xf>
    <xf numFmtId="0" fontId="54" fillId="15" borderId="40" xfId="0" applyFont="1" applyFill="1" applyBorder="1" applyAlignment="1" applyProtection="1">
      <alignment horizontal="left" vertical="center" wrapText="1"/>
    </xf>
    <xf numFmtId="0" fontId="63" fillId="15" borderId="42" xfId="0" applyFont="1" applyFill="1" applyBorder="1" applyProtection="1"/>
    <xf numFmtId="0" fontId="96" fillId="4" borderId="0" xfId="0" applyFont="1" applyFill="1" applyBorder="1" applyAlignment="1" applyProtection="1">
      <alignment horizontal="center" vertical="center"/>
    </xf>
    <xf numFmtId="0" fontId="96" fillId="15" borderId="0" xfId="0" applyFont="1" applyFill="1" applyBorder="1" applyAlignment="1" applyProtection="1">
      <alignment vertical="center"/>
    </xf>
    <xf numFmtId="0" fontId="63" fillId="4" borderId="0" xfId="0" applyFont="1" applyFill="1" applyBorder="1" applyAlignment="1" applyProtection="1">
      <alignment horizontal="left" vertical="center"/>
    </xf>
    <xf numFmtId="14" fontId="63" fillId="15" borderId="0" xfId="0" applyNumberFormat="1" applyFont="1" applyFill="1" applyBorder="1" applyAlignment="1" applyProtection="1">
      <alignment vertical="center"/>
    </xf>
    <xf numFmtId="0" fontId="68" fillId="4" borderId="0" xfId="0" applyFont="1" applyFill="1" applyAlignment="1" applyProtection="1">
      <alignment horizontal="center" vertical="center"/>
    </xf>
    <xf numFmtId="0" fontId="2" fillId="4" borderId="0" xfId="0" applyFont="1" applyFill="1" applyAlignment="1" applyProtection="1">
      <alignment horizontal="center" vertical="center"/>
    </xf>
    <xf numFmtId="0" fontId="69" fillId="4" borderId="0" xfId="0" applyFont="1" applyFill="1" applyProtection="1"/>
    <xf numFmtId="0" fontId="70" fillId="4" borderId="0" xfId="0" applyFont="1" applyFill="1" applyProtection="1"/>
    <xf numFmtId="0" fontId="2" fillId="4" borderId="0" xfId="0" applyFont="1" applyFill="1" applyProtection="1"/>
    <xf numFmtId="0" fontId="71" fillId="4" borderId="0" xfId="0" applyFont="1" applyFill="1" applyAlignment="1" applyProtection="1">
      <alignment vertical="center" wrapText="1"/>
    </xf>
    <xf numFmtId="0" fontId="72" fillId="4" borderId="0" xfId="0" applyFont="1" applyFill="1" applyAlignment="1" applyProtection="1">
      <alignment vertical="center" wrapText="1"/>
    </xf>
    <xf numFmtId="0" fontId="9" fillId="4" borderId="0" xfId="0" applyFont="1" applyFill="1" applyAlignment="1" applyProtection="1">
      <alignment horizontal="center" vertical="center"/>
    </xf>
    <xf numFmtId="0" fontId="0" fillId="10" borderId="0" xfId="0" applyFill="1" applyAlignment="1" applyProtection="1">
      <alignment horizontal="center" vertical="center"/>
    </xf>
    <xf numFmtId="0" fontId="29" fillId="10" borderId="0" xfId="0" applyFont="1" applyFill="1" applyProtection="1"/>
    <xf numFmtId="0" fontId="73" fillId="10" borderId="0" xfId="0" applyFont="1" applyFill="1" applyProtection="1"/>
    <xf numFmtId="0" fontId="0" fillId="10" borderId="0" xfId="0" applyFill="1" applyProtection="1"/>
    <xf numFmtId="0" fontId="72" fillId="10" borderId="0" xfId="0" applyFont="1" applyFill="1" applyAlignment="1" applyProtection="1">
      <alignment vertical="center" wrapText="1"/>
    </xf>
    <xf numFmtId="0" fontId="0" fillId="4" borderId="0" xfId="0" applyFill="1" applyAlignment="1" applyProtection="1">
      <alignment horizontal="center" vertical="center"/>
    </xf>
    <xf numFmtId="0" fontId="10" fillId="10" borderId="0" xfId="0" applyFont="1" applyFill="1" applyAlignment="1" applyProtection="1">
      <alignment vertical="center"/>
    </xf>
    <xf numFmtId="0" fontId="9" fillId="10" borderId="0" xfId="0" applyFont="1" applyFill="1" applyAlignment="1" applyProtection="1">
      <alignment vertical="center"/>
    </xf>
    <xf numFmtId="0" fontId="9" fillId="10" borderId="0" xfId="0" applyFont="1" applyFill="1" applyProtection="1"/>
    <xf numFmtId="166" fontId="0" fillId="11" borderId="0" xfId="0" applyNumberFormat="1" applyFill="1" applyAlignment="1" applyProtection="1">
      <alignment vertical="center"/>
    </xf>
    <xf numFmtId="49" fontId="0" fillId="11" borderId="0" xfId="0" applyNumberFormat="1" applyFill="1" applyAlignment="1" applyProtection="1">
      <alignment vertical="center"/>
    </xf>
    <xf numFmtId="0" fontId="0" fillId="11" borderId="0" xfId="0" applyFill="1" applyProtection="1"/>
    <xf numFmtId="49" fontId="10" fillId="11" borderId="0" xfId="0" applyNumberFormat="1" applyFont="1" applyFill="1" applyAlignment="1" applyProtection="1">
      <alignment vertical="center"/>
    </xf>
    <xf numFmtId="49" fontId="10" fillId="11" borderId="0" xfId="0" applyNumberFormat="1" applyFont="1" applyFill="1" applyAlignment="1" applyProtection="1">
      <alignment horizontal="left" vertical="center"/>
    </xf>
    <xf numFmtId="0" fontId="7" fillId="4" borderId="0" xfId="0" applyFont="1" applyFill="1" applyProtection="1"/>
    <xf numFmtId="0" fontId="10" fillId="10" borderId="0" xfId="0" applyFont="1" applyFill="1" applyAlignment="1" applyProtection="1">
      <alignment horizontal="left" vertical="center"/>
    </xf>
    <xf numFmtId="165" fontId="0" fillId="10" borderId="0" xfId="0" applyNumberFormat="1" applyFill="1" applyAlignment="1" applyProtection="1">
      <alignment vertical="center"/>
    </xf>
    <xf numFmtId="0" fontId="10" fillId="11" borderId="0" xfId="0" applyFont="1" applyFill="1" applyAlignment="1" applyProtection="1">
      <alignment vertical="center"/>
    </xf>
    <xf numFmtId="0" fontId="9" fillId="10" borderId="0" xfId="0" applyFont="1" applyFill="1" applyAlignment="1" applyProtection="1">
      <alignment horizontal="left"/>
    </xf>
    <xf numFmtId="0" fontId="10" fillId="11" borderId="0" xfId="0" applyFont="1" applyFill="1" applyAlignment="1" applyProtection="1">
      <alignment horizontal="right" vertical="center"/>
    </xf>
    <xf numFmtId="0" fontId="9" fillId="11" borderId="0" xfId="0" applyFont="1" applyFill="1" applyAlignment="1" applyProtection="1">
      <alignment horizontal="right" vertical="center"/>
    </xf>
    <xf numFmtId="0" fontId="10" fillId="10" borderId="0" xfId="0" applyFont="1" applyFill="1" applyAlignment="1" applyProtection="1">
      <alignment horizontal="center" vertical="center"/>
    </xf>
    <xf numFmtId="0" fontId="9" fillId="10" borderId="0" xfId="0" applyFont="1" applyFill="1" applyAlignment="1" applyProtection="1">
      <alignment horizontal="center" vertical="center"/>
    </xf>
    <xf numFmtId="0" fontId="34" fillId="10" borderId="0" xfId="0" applyFont="1" applyFill="1" applyProtection="1"/>
    <xf numFmtId="0" fontId="34" fillId="10" borderId="0" xfId="0" applyFont="1" applyFill="1" applyAlignment="1" applyProtection="1">
      <alignment vertical="top"/>
    </xf>
    <xf numFmtId="0" fontId="34" fillId="11" borderId="0" xfId="0" applyFont="1" applyFill="1" applyProtection="1"/>
    <xf numFmtId="0" fontId="0" fillId="4" borderId="0" xfId="0" applyFill="1" applyProtection="1"/>
    <xf numFmtId="165" fontId="0" fillId="4" borderId="0" xfId="0" applyNumberFormat="1" applyFill="1" applyAlignment="1" applyProtection="1">
      <alignment vertical="center"/>
    </xf>
    <xf numFmtId="0" fontId="0" fillId="4" borderId="0" xfId="0" applyFill="1" applyAlignment="1" applyProtection="1">
      <alignment horizontal="left"/>
    </xf>
    <xf numFmtId="0" fontId="8" fillId="4" borderId="0" xfId="0" applyFont="1" applyFill="1" applyProtection="1"/>
    <xf numFmtId="0" fontId="2" fillId="4" borderId="0" xfId="0" applyFont="1" applyFill="1" applyAlignment="1" applyProtection="1">
      <alignment horizontal="left"/>
    </xf>
    <xf numFmtId="0" fontId="0" fillId="15" borderId="0" xfId="0" applyFill="1" applyAlignment="1" applyProtection="1">
      <alignment horizontal="center" vertical="center"/>
    </xf>
    <xf numFmtId="0" fontId="29" fillId="15" borderId="0" xfId="0" applyFont="1" applyFill="1" applyProtection="1"/>
    <xf numFmtId="0" fontId="73" fillId="15" borderId="0" xfId="0" applyFont="1" applyFill="1" applyProtection="1"/>
    <xf numFmtId="0" fontId="0" fillId="15" borderId="0" xfId="0" applyFill="1" applyProtection="1"/>
    <xf numFmtId="0" fontId="72" fillId="15" borderId="0" xfId="0" applyFont="1" applyFill="1" applyAlignment="1" applyProtection="1">
      <alignment vertical="center" wrapText="1"/>
    </xf>
    <xf numFmtId="0" fontId="10" fillId="15" borderId="0" xfId="0" applyFont="1" applyFill="1" applyAlignment="1" applyProtection="1">
      <alignment vertical="center"/>
    </xf>
    <xf numFmtId="0" fontId="9" fillId="15" borderId="0" xfId="0" applyFont="1" applyFill="1" applyProtection="1"/>
    <xf numFmtId="166" fontId="0" fillId="16" borderId="0" xfId="0" applyNumberFormat="1" applyFill="1" applyAlignment="1" applyProtection="1">
      <alignment vertical="center"/>
    </xf>
    <xf numFmtId="0" fontId="1" fillId="15" borderId="0" xfId="0" applyFont="1" applyFill="1" applyAlignment="1" applyProtection="1"/>
    <xf numFmtId="0" fontId="10" fillId="15" borderId="0" xfId="0" applyFont="1" applyFill="1" applyAlignment="1" applyProtection="1">
      <alignment horizontal="left" vertical="center"/>
    </xf>
    <xf numFmtId="49" fontId="0" fillId="16" borderId="0" xfId="0" applyNumberFormat="1" applyFill="1" applyAlignment="1" applyProtection="1">
      <alignment vertical="center"/>
    </xf>
    <xf numFmtId="0" fontId="0" fillId="16" borderId="0" xfId="0" applyFill="1" applyProtection="1"/>
    <xf numFmtId="49" fontId="10" fillId="16" borderId="0" xfId="0" applyNumberFormat="1" applyFont="1" applyFill="1" applyAlignment="1" applyProtection="1">
      <alignment horizontal="left" vertical="center"/>
    </xf>
    <xf numFmtId="0" fontId="10" fillId="15" borderId="0" xfId="0" applyFont="1" applyFill="1" applyProtection="1"/>
    <xf numFmtId="0" fontId="34" fillId="15" borderId="0" xfId="0" applyFont="1" applyFill="1" applyProtection="1"/>
    <xf numFmtId="0" fontId="34" fillId="16" borderId="0" xfId="0" applyFont="1" applyFill="1" applyProtection="1"/>
    <xf numFmtId="0" fontId="34" fillId="15" borderId="0" xfId="0" applyFont="1" applyFill="1" applyAlignment="1" applyProtection="1">
      <alignment vertical="top"/>
    </xf>
    <xf numFmtId="0" fontId="34" fillId="4" borderId="0" xfId="0" applyFont="1" applyFill="1" applyProtection="1"/>
    <xf numFmtId="0" fontId="34" fillId="13" borderId="0" xfId="0" applyFont="1" applyFill="1" applyProtection="1"/>
    <xf numFmtId="0" fontId="34" fillId="4" borderId="0" xfId="0" applyFont="1" applyFill="1" applyAlignment="1" applyProtection="1">
      <alignment vertical="top"/>
    </xf>
    <xf numFmtId="0" fontId="72" fillId="4" borderId="0" xfId="0" applyFont="1" applyFill="1" applyBorder="1" applyAlignment="1" applyProtection="1">
      <alignment vertical="center" wrapText="1"/>
    </xf>
    <xf numFmtId="0" fontId="10" fillId="4" borderId="17" xfId="0" applyFont="1" applyFill="1" applyBorder="1" applyAlignment="1" applyProtection="1">
      <alignment vertical="center" wrapText="1"/>
    </xf>
    <xf numFmtId="0" fontId="10" fillId="4" borderId="18" xfId="0" applyFont="1" applyFill="1" applyBorder="1" applyAlignment="1" applyProtection="1">
      <alignment vertical="center" wrapText="1"/>
    </xf>
    <xf numFmtId="0" fontId="75" fillId="4" borderId="23" xfId="0" applyFont="1" applyFill="1" applyBorder="1" applyAlignment="1" applyProtection="1">
      <alignment horizontal="center" wrapText="1"/>
    </xf>
    <xf numFmtId="0" fontId="2" fillId="4" borderId="20" xfId="0" applyFont="1" applyFill="1" applyBorder="1" applyAlignment="1" applyProtection="1">
      <alignment horizontal="left" vertical="center" wrapText="1"/>
    </xf>
    <xf numFmtId="0" fontId="2" fillId="4" borderId="0" xfId="0" applyFont="1" applyFill="1" applyBorder="1" applyAlignment="1" applyProtection="1">
      <alignment horizontal="left" vertical="center" wrapText="1"/>
    </xf>
    <xf numFmtId="0" fontId="75" fillId="4" borderId="22" xfId="0" applyFont="1" applyFill="1" applyBorder="1" applyAlignment="1" applyProtection="1">
      <alignment horizontal="center" wrapText="1"/>
    </xf>
    <xf numFmtId="0" fontId="0" fillId="4" borderId="20" xfId="0" applyFill="1" applyBorder="1" applyAlignment="1" applyProtection="1">
      <alignment horizontal="center" vertical="center"/>
    </xf>
    <xf numFmtId="0" fontId="74" fillId="4" borderId="0" xfId="0" applyFont="1" applyFill="1" applyAlignment="1" applyProtection="1">
      <alignment vertical="top"/>
    </xf>
    <xf numFmtId="0" fontId="0" fillId="4" borderId="0" xfId="0" applyFill="1" applyBorder="1" applyAlignment="1" applyProtection="1">
      <alignment horizontal="center" vertical="center"/>
    </xf>
    <xf numFmtId="0" fontId="72" fillId="4" borderId="22" xfId="0" applyFont="1" applyFill="1" applyBorder="1" applyAlignment="1" applyProtection="1">
      <alignment vertical="center" wrapText="1"/>
    </xf>
    <xf numFmtId="0" fontId="78" fillId="4" borderId="22" xfId="0" applyFont="1" applyFill="1" applyBorder="1" applyAlignment="1" applyProtection="1">
      <alignment horizontal="center" vertical="center" wrapText="1"/>
    </xf>
    <xf numFmtId="0" fontId="0" fillId="4" borderId="0" xfId="0" applyFill="1" applyAlignment="1" applyProtection="1">
      <alignment vertical="center" wrapText="1"/>
    </xf>
    <xf numFmtId="0" fontId="79" fillId="4" borderId="20" xfId="0" applyFont="1" applyFill="1" applyBorder="1" applyAlignment="1" applyProtection="1">
      <alignment horizontal="center" vertical="center"/>
    </xf>
    <xf numFmtId="164" fontId="76" fillId="4" borderId="0" xfId="0" applyNumberFormat="1" applyFont="1" applyFill="1" applyAlignment="1" applyProtection="1">
      <alignment vertical="top"/>
    </xf>
    <xf numFmtId="0" fontId="79" fillId="4" borderId="0" xfId="0" applyFont="1" applyFill="1" applyAlignment="1" applyProtection="1">
      <alignment horizontal="center" vertical="center"/>
    </xf>
    <xf numFmtId="0" fontId="80" fillId="4" borderId="0" xfId="0" applyFont="1" applyFill="1" applyAlignment="1" applyProtection="1">
      <alignment horizontal="center"/>
    </xf>
    <xf numFmtId="0" fontId="1" fillId="4" borderId="0" xfId="0" applyFont="1" applyFill="1" applyAlignment="1" applyProtection="1">
      <alignment horizontal="right"/>
    </xf>
    <xf numFmtId="0" fontId="101" fillId="4" borderId="0" xfId="0" applyFont="1" applyFill="1" applyAlignment="1" applyProtection="1">
      <alignment horizontal="center" vertical="center"/>
    </xf>
    <xf numFmtId="0" fontId="101" fillId="4" borderId="0" xfId="0" applyFont="1" applyFill="1" applyAlignment="1" applyProtection="1">
      <alignment vertical="center"/>
    </xf>
    <xf numFmtId="0" fontId="101" fillId="4" borderId="0" xfId="0" applyFont="1" applyFill="1" applyBorder="1" applyAlignment="1" applyProtection="1">
      <alignment horizontal="center" vertical="center"/>
    </xf>
    <xf numFmtId="0" fontId="98" fillId="4" borderId="0" xfId="0" applyFont="1" applyFill="1" applyBorder="1" applyAlignment="1" applyProtection="1">
      <alignment vertical="top" wrapText="1"/>
    </xf>
    <xf numFmtId="164" fontId="101" fillId="4" borderId="0" xfId="0" applyNumberFormat="1" applyFont="1" applyFill="1" applyBorder="1" applyAlignment="1" applyProtection="1">
      <alignment horizontal="center" vertical="center"/>
    </xf>
    <xf numFmtId="0" fontId="102" fillId="4" borderId="0" xfId="0" applyFont="1" applyFill="1" applyBorder="1" applyAlignment="1" applyProtection="1">
      <alignment horizontal="center"/>
    </xf>
    <xf numFmtId="164" fontId="103" fillId="4" borderId="0" xfId="0" applyNumberFormat="1" applyFont="1" applyFill="1" applyBorder="1" applyAlignment="1" applyProtection="1">
      <alignment vertical="top"/>
    </xf>
    <xf numFmtId="0" fontId="0" fillId="4" borderId="0" xfId="0" applyFill="1" applyBorder="1" applyAlignment="1" applyProtection="1">
      <alignment vertical="center"/>
    </xf>
    <xf numFmtId="0" fontId="80" fillId="4" borderId="0" xfId="0" applyFont="1" applyFill="1" applyBorder="1" applyAlignment="1" applyProtection="1">
      <alignment horizontal="center"/>
    </xf>
    <xf numFmtId="164" fontId="76" fillId="4" borderId="0" xfId="0" applyNumberFormat="1" applyFont="1" applyFill="1" applyBorder="1" applyAlignment="1" applyProtection="1">
      <alignment vertical="top"/>
    </xf>
    <xf numFmtId="0" fontId="0" fillId="4" borderId="21" xfId="0" applyFill="1" applyBorder="1" applyAlignment="1" applyProtection="1">
      <alignment horizontal="center" vertical="center"/>
    </xf>
    <xf numFmtId="0" fontId="0" fillId="4" borderId="19" xfId="0" applyFill="1" applyBorder="1" applyAlignment="1" applyProtection="1">
      <alignment horizontal="center" vertical="center"/>
    </xf>
    <xf numFmtId="0" fontId="0" fillId="4" borderId="0" xfId="0" applyFill="1" applyBorder="1" applyAlignment="1" applyProtection="1">
      <alignment horizontal="left" vertical="center"/>
    </xf>
    <xf numFmtId="164" fontId="65" fillId="4" borderId="0" xfId="0" applyNumberFormat="1" applyFont="1" applyFill="1" applyBorder="1" applyAlignment="1" applyProtection="1">
      <alignment horizontal="center" vertical="center" wrapText="1"/>
    </xf>
    <xf numFmtId="0" fontId="66" fillId="10" borderId="0" xfId="0" applyFont="1" applyFill="1" applyAlignment="1" applyProtection="1">
      <alignment horizontal="center" vertical="center"/>
    </xf>
    <xf numFmtId="0" fontId="63" fillId="10" borderId="0" xfId="0" applyFont="1" applyFill="1" applyProtection="1"/>
    <xf numFmtId="0" fontId="63" fillId="11" borderId="0" xfId="0" applyFont="1" applyFill="1" applyProtection="1"/>
    <xf numFmtId="0" fontId="63" fillId="10" borderId="0" xfId="0" applyFont="1" applyFill="1" applyAlignment="1" applyProtection="1"/>
    <xf numFmtId="0" fontId="63" fillId="10" borderId="0" xfId="0" applyFont="1" applyFill="1" applyAlignment="1" applyProtection="1">
      <alignment vertical="top"/>
    </xf>
    <xf numFmtId="0" fontId="93" fillId="10" borderId="0" xfId="0" applyFont="1" applyFill="1" applyAlignment="1" applyProtection="1">
      <alignment vertical="center" wrapText="1"/>
    </xf>
    <xf numFmtId="0" fontId="0" fillId="10" borderId="0" xfId="0" applyFont="1" applyFill="1" applyAlignment="1" applyProtection="1">
      <alignment horizontal="center" vertical="center"/>
    </xf>
    <xf numFmtId="0" fontId="56" fillId="10" borderId="0" xfId="0" applyFont="1" applyFill="1" applyAlignment="1" applyProtection="1">
      <alignment horizontal="center" vertical="center"/>
    </xf>
    <xf numFmtId="0" fontId="56" fillId="11" borderId="0" xfId="0" applyFont="1" applyFill="1" applyAlignment="1" applyProtection="1">
      <alignment horizontal="center" vertical="center"/>
    </xf>
    <xf numFmtId="0" fontId="56" fillId="11" borderId="0" xfId="0" quotePrefix="1" applyFont="1" applyFill="1" applyAlignment="1" applyProtection="1">
      <alignment horizontal="center" vertical="center"/>
    </xf>
    <xf numFmtId="0" fontId="0" fillId="10" borderId="0" xfId="0" quotePrefix="1" applyFont="1" applyFill="1" applyAlignment="1" applyProtection="1">
      <alignment horizontal="left" vertical="center"/>
    </xf>
    <xf numFmtId="0" fontId="91" fillId="10" borderId="0" xfId="0" applyFont="1" applyFill="1" applyAlignment="1" applyProtection="1">
      <alignment horizontal="center" vertical="center" wrapText="1"/>
    </xf>
    <xf numFmtId="0" fontId="100" fillId="4" borderId="0" xfId="0" applyFont="1" applyFill="1" applyBorder="1" applyAlignment="1" applyProtection="1">
      <alignment horizontal="center" vertical="center"/>
    </xf>
    <xf numFmtId="0" fontId="2" fillId="4" borderId="0" xfId="0" applyFont="1" applyFill="1" applyBorder="1" applyAlignment="1" applyProtection="1">
      <alignment vertical="center" wrapText="1"/>
    </xf>
    <xf numFmtId="0" fontId="100" fillId="4" borderId="0" xfId="0" applyFont="1" applyFill="1" applyAlignment="1" applyProtection="1">
      <alignment horizontal="center" vertical="center"/>
    </xf>
    <xf numFmtId="0" fontId="99" fillId="4" borderId="0" xfId="0" applyFont="1" applyFill="1" applyAlignment="1" applyProtection="1">
      <alignment horizontal="left" vertical="center"/>
    </xf>
    <xf numFmtId="0" fontId="99" fillId="4" borderId="0" xfId="0" applyFont="1" applyFill="1" applyAlignment="1" applyProtection="1">
      <alignment horizontal="center" vertical="center"/>
    </xf>
    <xf numFmtId="164" fontId="99" fillId="4" borderId="19" xfId="0" applyNumberFormat="1" applyFont="1" applyFill="1" applyBorder="1" applyAlignment="1" applyProtection="1">
      <alignment horizontal="right" vertical="center"/>
    </xf>
    <xf numFmtId="164" fontId="99" fillId="4" borderId="19" xfId="0" applyNumberFormat="1" applyFont="1" applyFill="1" applyBorder="1" applyAlignment="1" applyProtection="1">
      <alignment horizontal="center" vertical="center"/>
    </xf>
    <xf numFmtId="0" fontId="99" fillId="4" borderId="0" xfId="0" applyFont="1" applyFill="1" applyAlignment="1" applyProtection="1">
      <alignment horizontal="right" vertical="center"/>
    </xf>
    <xf numFmtId="0" fontId="80" fillId="4" borderId="0" xfId="0" applyFont="1" applyFill="1" applyAlignment="1" applyProtection="1">
      <alignment horizontal="center" vertical="center"/>
    </xf>
    <xf numFmtId="164" fontId="80" fillId="4" borderId="0" xfId="0" applyNumberFormat="1" applyFont="1" applyFill="1" applyAlignment="1" applyProtection="1">
      <alignment vertical="center"/>
    </xf>
    <xf numFmtId="0" fontId="33" fillId="4" borderId="0" xfId="0" applyFont="1" applyFill="1" applyAlignment="1" applyProtection="1">
      <alignment horizontal="center"/>
    </xf>
    <xf numFmtId="164" fontId="33" fillId="4" borderId="0" xfId="0" applyNumberFormat="1" applyFont="1" applyFill="1" applyAlignment="1" applyProtection="1">
      <alignment vertical="top"/>
    </xf>
    <xf numFmtId="0" fontId="63" fillId="4" borderId="0" xfId="0" applyFont="1" applyFill="1" applyAlignment="1" applyProtection="1">
      <alignment horizontal="center" vertical="center"/>
    </xf>
    <xf numFmtId="0" fontId="63" fillId="10" borderId="0" xfId="0" applyFont="1" applyFill="1" applyBorder="1" applyAlignment="1" applyProtection="1">
      <alignment horizontal="center" vertical="center"/>
    </xf>
    <xf numFmtId="0" fontId="10" fillId="10" borderId="0" xfId="0" applyFont="1" applyFill="1" applyBorder="1" applyAlignment="1" applyProtection="1">
      <alignment vertical="center" wrapText="1"/>
    </xf>
    <xf numFmtId="0" fontId="63" fillId="10" borderId="0" xfId="0" applyFont="1" applyFill="1" applyAlignment="1" applyProtection="1">
      <alignment horizontal="center" vertical="center"/>
    </xf>
    <xf numFmtId="0" fontId="10" fillId="10" borderId="0" xfId="0" applyFont="1" applyFill="1" applyAlignment="1" applyProtection="1">
      <alignment horizontal="left" vertical="top" wrapText="1"/>
    </xf>
    <xf numFmtId="0" fontId="10" fillId="10" borderId="0" xfId="0" applyFont="1" applyFill="1" applyAlignment="1" applyProtection="1">
      <alignment vertical="center" wrapText="1"/>
    </xf>
    <xf numFmtId="0" fontId="10" fillId="10" borderId="0" xfId="0" applyFont="1" applyFill="1" applyBorder="1" applyAlignment="1" applyProtection="1">
      <alignment horizontal="center" vertical="center"/>
    </xf>
    <xf numFmtId="0" fontId="63" fillId="4" borderId="0" xfId="0" applyFont="1" applyFill="1" applyAlignment="1" applyProtection="1">
      <alignment vertical="center" wrapText="1"/>
    </xf>
    <xf numFmtId="0" fontId="10" fillId="4" borderId="0" xfId="0" applyFont="1" applyFill="1" applyAlignment="1" applyProtection="1">
      <alignment horizontal="center" vertical="center"/>
    </xf>
    <xf numFmtId="0" fontId="10" fillId="10" borderId="0" xfId="0" applyFont="1" applyFill="1" applyAlignment="1" applyProtection="1">
      <alignment horizontal="left" vertical="center" wrapText="1"/>
    </xf>
    <xf numFmtId="0" fontId="18" fillId="10" borderId="0" xfId="0" applyFont="1" applyFill="1" applyBorder="1" applyAlignment="1" applyProtection="1">
      <alignment vertical="top" wrapText="1"/>
    </xf>
    <xf numFmtId="0" fontId="61" fillId="10" borderId="0" xfId="0" applyFont="1" applyFill="1" applyAlignment="1" applyProtection="1">
      <alignment horizontal="left" vertical="top"/>
    </xf>
    <xf numFmtId="0" fontId="10" fillId="4" borderId="0" xfId="0" applyFont="1" applyFill="1" applyAlignment="1" applyProtection="1">
      <alignment horizontal="left" vertical="center" wrapText="1"/>
    </xf>
    <xf numFmtId="0" fontId="61" fillId="4" borderId="0" xfId="0" applyFont="1" applyFill="1" applyAlignment="1" applyProtection="1">
      <alignment horizontal="left" vertical="top"/>
    </xf>
    <xf numFmtId="0" fontId="10" fillId="15" borderId="0" xfId="0" applyFont="1" applyFill="1" applyAlignment="1" applyProtection="1">
      <alignment horizontal="center" vertical="center"/>
    </xf>
    <xf numFmtId="0" fontId="10" fillId="15" borderId="0" xfId="0" applyFont="1" applyFill="1" applyAlignment="1" applyProtection="1">
      <alignment horizontal="left" vertical="center" wrapText="1"/>
    </xf>
    <xf numFmtId="0" fontId="61" fillId="15" borderId="0" xfId="0" applyFont="1" applyFill="1" applyAlignment="1" applyProtection="1">
      <alignment horizontal="left" vertical="top"/>
    </xf>
    <xf numFmtId="0" fontId="56" fillId="10" borderId="0" xfId="0" applyFont="1" applyFill="1" applyAlignment="1" applyProtection="1">
      <alignment vertical="top" wrapText="1"/>
    </xf>
    <xf numFmtId="0" fontId="83" fillId="5" borderId="0" xfId="0" applyFont="1" applyFill="1" applyAlignment="1" applyProtection="1">
      <alignment horizontal="center" vertical="top"/>
    </xf>
    <xf numFmtId="0" fontId="7" fillId="10" borderId="0" xfId="0" applyFont="1" applyFill="1" applyAlignment="1" applyProtection="1">
      <alignment horizontal="center" vertical="center"/>
    </xf>
    <xf numFmtId="0" fontId="82" fillId="10" borderId="0" xfId="0" applyFont="1" applyFill="1" applyAlignment="1" applyProtection="1">
      <alignment vertical="center"/>
    </xf>
    <xf numFmtId="164" fontId="76" fillId="10" borderId="0" xfId="0" applyNumberFormat="1" applyFont="1" applyFill="1" applyAlignment="1" applyProtection="1">
      <alignment vertical="top"/>
    </xf>
    <xf numFmtId="0" fontId="7" fillId="4" borderId="0" xfId="0" applyFont="1" applyFill="1" applyAlignment="1" applyProtection="1">
      <alignment horizontal="center" vertical="center"/>
    </xf>
    <xf numFmtId="0" fontId="46" fillId="10" borderId="0" xfId="0" applyFont="1" applyFill="1" applyAlignment="1" applyProtection="1">
      <alignment horizontal="center" vertical="center"/>
    </xf>
    <xf numFmtId="0" fontId="81" fillId="10" borderId="0" xfId="0" applyFont="1" applyFill="1" applyAlignment="1" applyProtection="1">
      <alignment vertical="center"/>
    </xf>
    <xf numFmtId="0" fontId="81" fillId="10" borderId="0" xfId="0" applyFont="1" applyFill="1" applyAlignment="1" applyProtection="1">
      <alignment vertical="center" wrapText="1"/>
    </xf>
    <xf numFmtId="0" fontId="59" fillId="10" borderId="0" xfId="0" applyFont="1" applyFill="1" applyBorder="1" applyAlignment="1" applyProtection="1">
      <alignment horizontal="right" vertical="center" wrapText="1"/>
    </xf>
    <xf numFmtId="0" fontId="59" fillId="10" borderId="0" xfId="0" applyFont="1" applyFill="1" applyAlignment="1" applyProtection="1">
      <alignment horizontal="center" vertical="center"/>
    </xf>
    <xf numFmtId="49" fontId="59" fillId="11" borderId="0" xfId="0" applyNumberFormat="1" applyFont="1" applyFill="1" applyAlignment="1" applyProtection="1">
      <alignment vertical="center"/>
    </xf>
    <xf numFmtId="0" fontId="46" fillId="4" borderId="0" xfId="0" applyFont="1" applyFill="1" applyAlignment="1" applyProtection="1">
      <alignment horizontal="center" vertical="center"/>
    </xf>
    <xf numFmtId="0" fontId="84" fillId="4" borderId="0" xfId="0" applyFont="1" applyFill="1" applyAlignment="1" applyProtection="1">
      <alignment horizontal="center" vertical="center"/>
    </xf>
    <xf numFmtId="0" fontId="46" fillId="4" borderId="0" xfId="0" applyFont="1" applyFill="1" applyAlignment="1" applyProtection="1">
      <alignment horizontal="center"/>
    </xf>
    <xf numFmtId="0" fontId="52" fillId="4" borderId="19" xfId="0" applyFont="1" applyFill="1" applyBorder="1" applyAlignment="1" applyProtection="1">
      <alignment horizontal="center" vertical="center"/>
    </xf>
    <xf numFmtId="0" fontId="86" fillId="4" borderId="19" xfId="0" applyFont="1" applyFill="1" applyBorder="1" applyAlignment="1" applyProtection="1">
      <alignment horizontal="center" vertical="center"/>
    </xf>
    <xf numFmtId="0" fontId="87" fillId="4" borderId="19" xfId="0" applyFont="1" applyFill="1" applyBorder="1" applyAlignment="1" applyProtection="1">
      <alignment vertical="center"/>
    </xf>
    <xf numFmtId="0" fontId="86" fillId="4" borderId="0" xfId="0" applyFont="1" applyFill="1" applyAlignment="1" applyProtection="1">
      <alignment horizontal="center" vertical="center"/>
    </xf>
    <xf numFmtId="0" fontId="52" fillId="4" borderId="0" xfId="0" applyFont="1" applyFill="1" applyAlignment="1" applyProtection="1">
      <alignment horizontal="center" vertical="center"/>
    </xf>
    <xf numFmtId="0" fontId="87" fillId="4" borderId="0" xfId="0" applyFont="1" applyFill="1" applyAlignment="1" applyProtection="1">
      <alignment vertical="center"/>
    </xf>
    <xf numFmtId="0" fontId="88" fillId="4" borderId="0" xfId="0" applyFont="1" applyFill="1" applyAlignment="1" applyProtection="1">
      <alignment horizontal="center" vertical="center"/>
    </xf>
    <xf numFmtId="0" fontId="87" fillId="4" borderId="0" xfId="0" applyFont="1" applyFill="1" applyAlignment="1" applyProtection="1">
      <alignment horizontal="center" vertical="center"/>
    </xf>
    <xf numFmtId="0" fontId="81" fillId="4" borderId="0" xfId="0" applyFont="1" applyFill="1" applyAlignment="1" applyProtection="1">
      <alignment vertical="top" wrapText="1"/>
    </xf>
    <xf numFmtId="0" fontId="81" fillId="4" borderId="0" xfId="0" applyFont="1" applyFill="1" applyAlignment="1" applyProtection="1">
      <alignment horizontal="left" wrapText="1"/>
    </xf>
    <xf numFmtId="0" fontId="7" fillId="4" borderId="0" xfId="0" applyFont="1" applyFill="1" applyAlignment="1" applyProtection="1">
      <alignment horizontal="center"/>
    </xf>
    <xf numFmtId="0" fontId="7" fillId="4" borderId="19" xfId="0" applyFont="1" applyFill="1" applyBorder="1" applyAlignment="1" applyProtection="1">
      <alignment horizontal="center" vertical="center"/>
    </xf>
    <xf numFmtId="0" fontId="81" fillId="4" borderId="19" xfId="0" applyFont="1" applyFill="1" applyBorder="1" applyAlignment="1" applyProtection="1">
      <alignment vertical="center" wrapText="1"/>
    </xf>
    <xf numFmtId="0" fontId="81" fillId="4" borderId="0" xfId="0" applyFont="1" applyFill="1" applyAlignment="1" applyProtection="1">
      <alignment vertical="center" wrapText="1"/>
    </xf>
    <xf numFmtId="0" fontId="86" fillId="4" borderId="0" xfId="0" applyFont="1" applyFill="1" applyAlignment="1" applyProtection="1">
      <alignment vertical="center"/>
    </xf>
    <xf numFmtId="0" fontId="85" fillId="4" borderId="19" xfId="0" applyFont="1" applyFill="1" applyBorder="1" applyAlignment="1" applyProtection="1">
      <alignment horizontal="center" vertical="center"/>
    </xf>
    <xf numFmtId="0" fontId="86" fillId="4" borderId="0" xfId="0" applyFont="1" applyFill="1" applyAlignment="1" applyProtection="1">
      <alignment horizontal="left" vertical="center"/>
    </xf>
    <xf numFmtId="0" fontId="86" fillId="4" borderId="0" xfId="0" applyFont="1" applyFill="1" applyProtection="1"/>
    <xf numFmtId="0" fontId="86" fillId="4" borderId="10" xfId="0" applyFont="1" applyFill="1" applyBorder="1" applyAlignment="1" applyProtection="1">
      <alignment horizontal="left" vertical="center"/>
    </xf>
    <xf numFmtId="0" fontId="86" fillId="4" borderId="3" xfId="0" applyFont="1" applyFill="1" applyBorder="1" applyAlignment="1" applyProtection="1">
      <alignment horizontal="center" vertical="center"/>
    </xf>
    <xf numFmtId="0" fontId="86" fillId="4" borderId="4" xfId="0" applyFont="1" applyFill="1" applyBorder="1" applyAlignment="1" applyProtection="1">
      <alignment horizontal="center" vertical="center"/>
    </xf>
    <xf numFmtId="0" fontId="86" fillId="4" borderId="0" xfId="0" applyFont="1" applyFill="1" applyBorder="1" applyAlignment="1" applyProtection="1">
      <alignment horizontal="center" vertical="center"/>
    </xf>
    <xf numFmtId="0" fontId="86" fillId="4" borderId="7" xfId="0" applyFont="1" applyFill="1" applyBorder="1" applyAlignment="1" applyProtection="1">
      <alignment horizontal="left" vertical="center"/>
    </xf>
    <xf numFmtId="0" fontId="86" fillId="4" borderId="8" xfId="0" applyFont="1" applyFill="1" applyBorder="1" applyAlignment="1" applyProtection="1">
      <alignment horizontal="center" vertical="center"/>
    </xf>
    <xf numFmtId="0" fontId="86" fillId="4" borderId="9" xfId="0" applyFont="1" applyFill="1" applyBorder="1" applyAlignment="1" applyProtection="1">
      <alignment horizontal="center" vertical="center"/>
    </xf>
    <xf numFmtId="0" fontId="86" fillId="4" borderId="0" xfId="0" applyFont="1" applyFill="1" applyAlignment="1" applyProtection="1">
      <alignment horizontal="left" indent="15"/>
    </xf>
    <xf numFmtId="0" fontId="86" fillId="4" borderId="0" xfId="0" applyFont="1" applyFill="1" applyAlignment="1" applyProtection="1">
      <alignment horizontal="left"/>
    </xf>
    <xf numFmtId="0" fontId="89" fillId="4" borderId="0" xfId="0" applyFont="1" applyFill="1" applyAlignment="1" applyProtection="1">
      <alignment horizontal="left" vertical="center"/>
    </xf>
    <xf numFmtId="44" fontId="90" fillId="4" borderId="0" xfId="1" applyFont="1" applyFill="1" applyBorder="1" applyAlignment="1" applyProtection="1">
      <alignment horizontal="left" vertical="center"/>
    </xf>
    <xf numFmtId="44" fontId="86" fillId="4" borderId="0" xfId="1" applyFont="1" applyFill="1" applyBorder="1" applyAlignment="1" applyProtection="1">
      <alignment horizontal="left" vertical="center"/>
    </xf>
    <xf numFmtId="0" fontId="86" fillId="4" borderId="19" xfId="0" applyFont="1" applyFill="1" applyBorder="1" applyAlignment="1" applyProtection="1">
      <alignment horizontal="left" vertical="center"/>
    </xf>
    <xf numFmtId="0" fontId="63" fillId="10" borderId="0" xfId="0" applyFont="1" applyFill="1" applyBorder="1" applyAlignment="1" applyProtection="1">
      <alignment horizontal="center" vertical="center"/>
      <protection locked="0"/>
    </xf>
    <xf numFmtId="0" fontId="10" fillId="10" borderId="0" xfId="0" applyFont="1" applyFill="1" applyBorder="1" applyAlignment="1" applyProtection="1">
      <alignment vertical="center" wrapText="1"/>
      <protection locked="0"/>
    </xf>
    <xf numFmtId="0" fontId="10" fillId="10" borderId="0" xfId="0" applyFont="1" applyFill="1" applyBorder="1" applyAlignment="1" applyProtection="1">
      <alignment horizontal="center" vertical="center"/>
      <protection locked="0"/>
    </xf>
    <xf numFmtId="0" fontId="23" fillId="2" borderId="5" xfId="0" applyFont="1" applyFill="1" applyBorder="1" applyAlignment="1" applyProtection="1">
      <alignment vertical="center"/>
    </xf>
    <xf numFmtId="0" fontId="2" fillId="6" borderId="5" xfId="0" applyFont="1" applyFill="1" applyBorder="1" applyAlignment="1" applyProtection="1">
      <alignment vertical="center"/>
    </xf>
    <xf numFmtId="0" fontId="2" fillId="6" borderId="0" xfId="0" applyFont="1" applyFill="1" applyBorder="1" applyAlignment="1" applyProtection="1">
      <alignment horizontal="left" vertical="center"/>
    </xf>
    <xf numFmtId="0" fontId="2" fillId="6" borderId="0" xfId="0" applyFont="1" applyFill="1" applyBorder="1" applyAlignment="1" applyProtection="1">
      <alignment horizontal="right" vertical="center"/>
    </xf>
    <xf numFmtId="14" fontId="2" fillId="6" borderId="0" xfId="0" applyNumberFormat="1" applyFont="1" applyFill="1" applyBorder="1" applyAlignment="1" applyProtection="1">
      <alignment horizontal="left" vertical="center"/>
    </xf>
    <xf numFmtId="0" fontId="2" fillId="6" borderId="0" xfId="0" applyNumberFormat="1" applyFont="1" applyFill="1" applyBorder="1" applyAlignment="1" applyProtection="1">
      <alignment horizontal="left" vertical="center"/>
    </xf>
    <xf numFmtId="0" fontId="59" fillId="10" borderId="0" xfId="0" applyFont="1" applyFill="1" applyBorder="1" applyAlignment="1" applyProtection="1">
      <alignment horizontal="right" vertical="center" wrapText="1"/>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18" fillId="2" borderId="7" xfId="0" applyFont="1" applyFill="1" applyBorder="1" applyAlignment="1" applyProtection="1">
      <alignment vertical="center"/>
    </xf>
    <xf numFmtId="0" fontId="18" fillId="2" borderId="8" xfId="0" applyFont="1" applyFill="1" applyBorder="1" applyAlignment="1" applyProtection="1">
      <alignment vertical="center"/>
    </xf>
    <xf numFmtId="0" fontId="18" fillId="2" borderId="9" xfId="0" applyFont="1" applyFill="1" applyBorder="1" applyAlignment="1" applyProtection="1">
      <alignment vertical="center"/>
    </xf>
    <xf numFmtId="0" fontId="2" fillId="10" borderId="0" xfId="0" applyFont="1" applyFill="1" applyAlignment="1" applyProtection="1">
      <alignment horizontal="left" vertical="center"/>
    </xf>
    <xf numFmtId="0" fontId="86" fillId="15" borderId="0" xfId="0" applyFont="1" applyFill="1" applyBorder="1" applyAlignment="1" applyProtection="1">
      <alignment horizontal="left" vertical="center"/>
    </xf>
    <xf numFmtId="0" fontId="105" fillId="0" borderId="0" xfId="0" applyFont="1" applyAlignment="1">
      <alignment vertical="center" wrapText="1"/>
    </xf>
    <xf numFmtId="0" fontId="59" fillId="2" borderId="3"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59" fillId="2" borderId="0" xfId="0" applyFont="1" applyFill="1" applyAlignment="1" applyProtection="1">
      <alignment horizontal="center" vertical="center"/>
    </xf>
    <xf numFmtId="0" fontId="0" fillId="2" borderId="8" xfId="0" applyFill="1" applyBorder="1" applyAlignment="1" applyProtection="1">
      <alignment horizontal="center" vertical="center"/>
    </xf>
    <xf numFmtId="44" fontId="10" fillId="2" borderId="48" xfId="1" applyFont="1" applyFill="1" applyBorder="1" applyAlignment="1" applyProtection="1">
      <alignment horizontal="center" vertical="center" wrapText="1"/>
    </xf>
    <xf numFmtId="44" fontId="10" fillId="2" borderId="49" xfId="1" applyFont="1" applyFill="1" applyBorder="1" applyAlignment="1" applyProtection="1">
      <alignment horizontal="center" vertical="center" wrapText="1"/>
    </xf>
    <xf numFmtId="0" fontId="0" fillId="2" borderId="0" xfId="0" applyFill="1" applyAlignment="1" applyProtection="1">
      <alignment horizontal="center" vertical="center"/>
    </xf>
    <xf numFmtId="0" fontId="2" fillId="2" borderId="0" xfId="0" applyFont="1" applyFill="1" applyBorder="1" applyAlignment="1" applyProtection="1">
      <alignment horizontal="center" vertical="top" wrapText="1"/>
    </xf>
    <xf numFmtId="0" fontId="33" fillId="2" borderId="8" xfId="0" applyFont="1" applyFill="1" applyBorder="1" applyAlignment="1" applyProtection="1">
      <alignment horizontal="center" vertical="center"/>
    </xf>
    <xf numFmtId="0" fontId="33" fillId="2" borderId="0"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0" fillId="2" borderId="3" xfId="0" applyFill="1" applyBorder="1" applyAlignment="1" applyProtection="1">
      <alignment horizontal="center" vertical="center"/>
    </xf>
    <xf numFmtId="0" fontId="2" fillId="2" borderId="0" xfId="0" applyFont="1" applyFill="1" applyAlignment="1" applyProtection="1">
      <alignment horizontal="center" vertical="center"/>
    </xf>
    <xf numFmtId="0" fontId="0" fillId="14" borderId="2" xfId="0" applyFill="1" applyBorder="1" applyAlignment="1">
      <alignment horizontal="center" vertical="center" wrapText="1"/>
    </xf>
    <xf numFmtId="0" fontId="63" fillId="15" borderId="0" xfId="0" applyFont="1" applyFill="1" applyBorder="1" applyAlignment="1" applyProtection="1">
      <alignment horizontal="left" vertical="center"/>
    </xf>
    <xf numFmtId="0" fontId="18" fillId="15" borderId="0" xfId="0" applyFont="1" applyFill="1" applyBorder="1" applyAlignment="1" applyProtection="1">
      <alignment horizontal="center" vertical="center"/>
    </xf>
    <xf numFmtId="0" fontId="45" fillId="0" borderId="2" xfId="0" applyFont="1" applyBorder="1" applyAlignment="1" applyProtection="1">
      <alignment horizontal="center" vertical="center"/>
    </xf>
    <xf numFmtId="0" fontId="65" fillId="15" borderId="0" xfId="0" applyFont="1" applyFill="1" applyBorder="1" applyAlignment="1" applyProtection="1">
      <alignment horizontal="right" vertical="center" wrapText="1"/>
    </xf>
    <xf numFmtId="0" fontId="54" fillId="15" borderId="0" xfId="0" applyFont="1" applyFill="1" applyBorder="1" applyAlignment="1" applyProtection="1">
      <alignment horizontal="left" vertical="center" wrapText="1"/>
    </xf>
    <xf numFmtId="166" fontId="10" fillId="2" borderId="48" xfId="0" applyNumberFormat="1" applyFont="1" applyFill="1" applyBorder="1" applyAlignment="1" applyProtection="1">
      <alignment horizontal="center" vertical="center" wrapText="1"/>
    </xf>
    <xf numFmtId="0" fontId="0" fillId="0" borderId="0" xfId="0" applyFont="1" applyAlignment="1" applyProtection="1">
      <alignment horizontal="center"/>
    </xf>
    <xf numFmtId="0" fontId="0" fillId="0" borderId="0" xfId="0" applyFont="1" applyBorder="1" applyAlignment="1" applyProtection="1">
      <alignment horizontal="center"/>
    </xf>
    <xf numFmtId="0" fontId="0" fillId="0" borderId="0" xfId="0" applyFill="1" applyBorder="1" applyAlignment="1" applyProtection="1">
      <alignment horizontal="center"/>
    </xf>
    <xf numFmtId="0" fontId="21" fillId="0" borderId="0" xfId="0" applyFont="1" applyFill="1" applyBorder="1" applyAlignment="1" applyProtection="1">
      <alignment horizontal="center"/>
    </xf>
    <xf numFmtId="0" fontId="41" fillId="0" borderId="0" xfId="0" applyFont="1" applyFill="1" applyBorder="1" applyAlignment="1" applyProtection="1">
      <alignment horizontal="center"/>
    </xf>
    <xf numFmtId="0" fontId="0" fillId="0" borderId="0" xfId="0" applyFont="1" applyFill="1" applyAlignment="1" applyProtection="1">
      <alignment horizontal="center"/>
    </xf>
    <xf numFmtId="44" fontId="42" fillId="0" borderId="2" xfId="4" applyFont="1" applyFill="1" applyBorder="1" applyAlignment="1" applyProtection="1">
      <alignment horizontal="center"/>
      <protection locked="0"/>
    </xf>
    <xf numFmtId="0" fontId="0" fillId="0" borderId="2" xfId="0" applyFont="1" applyFill="1" applyBorder="1" applyAlignment="1" applyProtection="1">
      <alignment horizontal="center"/>
      <protection locked="0"/>
    </xf>
    <xf numFmtId="0" fontId="0" fillId="0" borderId="2" xfId="0" applyFont="1" applyFill="1" applyBorder="1" applyAlignment="1" applyProtection="1">
      <alignment horizontal="center" vertical="center"/>
      <protection locked="0"/>
    </xf>
    <xf numFmtId="10" fontId="0" fillId="0" borderId="2" xfId="0" applyNumberFormat="1" applyFont="1" applyFill="1" applyBorder="1" applyAlignment="1" applyProtection="1">
      <alignment horizontal="center"/>
      <protection locked="0"/>
    </xf>
    <xf numFmtId="0" fontId="0" fillId="0" borderId="0" xfId="0" applyFont="1" applyFill="1" applyBorder="1" applyAlignment="1" applyProtection="1">
      <alignment horizontal="center"/>
    </xf>
    <xf numFmtId="0" fontId="0" fillId="0" borderId="5" xfId="0" applyFill="1" applyBorder="1" applyAlignment="1" applyProtection="1">
      <alignment horizontal="center"/>
    </xf>
    <xf numFmtId="0" fontId="21" fillId="0" borderId="2" xfId="0" applyFont="1" applyFill="1" applyBorder="1" applyAlignment="1" applyProtection="1">
      <alignment horizontal="center"/>
    </xf>
    <xf numFmtId="164" fontId="41" fillId="0" borderId="0" xfId="0" applyNumberFormat="1" applyFont="1" applyFill="1" applyBorder="1" applyAlignment="1" applyProtection="1">
      <alignment horizontal="center"/>
    </xf>
    <xf numFmtId="0" fontId="0" fillId="0" borderId="2" xfId="0" applyFont="1" applyBorder="1" applyAlignment="1" applyProtection="1">
      <alignment horizontal="center"/>
    </xf>
    <xf numFmtId="0" fontId="106" fillId="4" borderId="0" xfId="0" applyFont="1" applyFill="1" applyAlignment="1">
      <alignment horizontal="left" vertical="center"/>
    </xf>
    <xf numFmtId="0" fontId="58" fillId="18" borderId="0" xfId="0" applyFont="1" applyFill="1"/>
    <xf numFmtId="0" fontId="0" fillId="5" borderId="0" xfId="0" applyFill="1"/>
    <xf numFmtId="0" fontId="0" fillId="6" borderId="0" xfId="0" applyFill="1"/>
    <xf numFmtId="0" fontId="10" fillId="15" borderId="0" xfId="0" applyFont="1" applyFill="1" applyAlignment="1" applyProtection="1">
      <alignment horizontal="left" vertical="center"/>
    </xf>
    <xf numFmtId="0" fontId="63" fillId="15" borderId="0" xfId="0" applyFont="1" applyFill="1" applyBorder="1" applyAlignment="1" applyProtection="1">
      <alignment vertical="center" wrapText="1"/>
    </xf>
    <xf numFmtId="166" fontId="36" fillId="11" borderId="0" xfId="0" applyNumberFormat="1" applyFont="1" applyFill="1" applyAlignment="1" applyProtection="1">
      <alignment vertical="center"/>
    </xf>
    <xf numFmtId="0" fontId="1" fillId="10" borderId="0" xfId="0" applyFont="1" applyFill="1" applyAlignment="1" applyProtection="1"/>
    <xf numFmtId="0" fontId="10" fillId="10" borderId="0" xfId="0" applyFont="1" applyFill="1" applyProtection="1"/>
    <xf numFmtId="166" fontId="10" fillId="11" borderId="0" xfId="0" applyNumberFormat="1" applyFont="1" applyFill="1" applyAlignment="1" applyProtection="1">
      <alignment vertical="center"/>
    </xf>
    <xf numFmtId="0" fontId="10" fillId="11" borderId="0" xfId="0" applyFont="1" applyFill="1" applyBorder="1" applyAlignment="1" applyProtection="1">
      <alignment vertical="center"/>
      <protection locked="0"/>
    </xf>
    <xf numFmtId="0" fontId="18" fillId="11" borderId="0" xfId="0" applyFont="1" applyFill="1" applyBorder="1" applyAlignment="1" applyProtection="1">
      <alignment vertical="center"/>
      <protection locked="0"/>
    </xf>
    <xf numFmtId="0" fontId="10" fillId="11" borderId="0" xfId="0" applyFont="1" applyFill="1" applyAlignment="1" applyProtection="1">
      <alignment horizontal="left" vertical="center"/>
    </xf>
    <xf numFmtId="0" fontId="18" fillId="12" borderId="16" xfId="0" applyFont="1" applyFill="1" applyBorder="1" applyAlignment="1" applyProtection="1">
      <alignment horizontal="center" vertical="center"/>
      <protection locked="0"/>
    </xf>
    <xf numFmtId="0" fontId="0" fillId="15" borderId="0" xfId="0" applyFill="1" applyBorder="1" applyProtection="1"/>
    <xf numFmtId="0" fontId="34" fillId="11" borderId="0" xfId="0" applyFont="1" applyFill="1" applyBorder="1" applyProtection="1"/>
    <xf numFmtId="0" fontId="10" fillId="15" borderId="0" xfId="0" applyFont="1" applyFill="1" applyAlignment="1" applyProtection="1">
      <alignment horizontal="left" vertical="center"/>
    </xf>
    <xf numFmtId="164" fontId="101" fillId="4" borderId="0" xfId="0" applyNumberFormat="1"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83" fillId="5" borderId="0" xfId="0" applyFont="1" applyFill="1" applyAlignment="1" applyProtection="1">
      <alignment horizontal="center" vertical="top"/>
    </xf>
    <xf numFmtId="0" fontId="59" fillId="10" borderId="0" xfId="0" applyFont="1" applyFill="1" applyBorder="1" applyAlignment="1" applyProtection="1">
      <alignment horizontal="right" vertical="center" wrapText="1"/>
    </xf>
    <xf numFmtId="164" fontId="99" fillId="4" borderId="19" xfId="0" applyNumberFormat="1" applyFont="1" applyFill="1" applyBorder="1" applyAlignment="1" applyProtection="1">
      <alignment horizontal="center" vertical="center"/>
    </xf>
    <xf numFmtId="0" fontId="56" fillId="11" borderId="0" xfId="0" quotePrefix="1" applyFont="1" applyFill="1" applyAlignment="1" applyProtection="1">
      <alignment horizontal="center" vertical="center"/>
    </xf>
    <xf numFmtId="0" fontId="10" fillId="10" borderId="0" xfId="0" applyFont="1" applyFill="1" applyAlignment="1" applyProtection="1">
      <alignment horizontal="center" vertical="center"/>
    </xf>
    <xf numFmtId="0" fontId="10" fillId="10" borderId="0" xfId="0" applyFont="1" applyFill="1" applyAlignment="1" applyProtection="1">
      <alignment horizontal="left" vertical="top" wrapText="1"/>
    </xf>
    <xf numFmtId="0" fontId="0" fillId="6" borderId="16" xfId="0" applyFill="1" applyBorder="1" applyProtection="1">
      <protection locked="0"/>
    </xf>
    <xf numFmtId="0" fontId="18" fillId="15" borderId="0" xfId="0" applyFont="1" applyFill="1" applyBorder="1" applyAlignment="1" applyProtection="1">
      <alignment horizontal="center" vertical="center"/>
    </xf>
    <xf numFmtId="0" fontId="63" fillId="15" borderId="0" xfId="0" applyFont="1" applyFill="1" applyBorder="1" applyAlignment="1" applyProtection="1">
      <alignment horizontal="left" vertical="center"/>
    </xf>
    <xf numFmtId="0" fontId="63" fillId="15" borderId="0" xfId="0" applyFont="1" applyFill="1" applyBorder="1" applyAlignment="1" applyProtection="1">
      <alignment horizontal="left" vertical="center" wrapText="1"/>
    </xf>
    <xf numFmtId="9" fontId="65" fillId="6" borderId="0" xfId="7" applyFont="1" applyFill="1" applyBorder="1" applyAlignment="1" applyProtection="1">
      <alignment horizontal="center" vertical="center"/>
      <protection locked="0"/>
    </xf>
    <xf numFmtId="164" fontId="65" fillId="6" borderId="0" xfId="0" applyNumberFormat="1" applyFont="1" applyFill="1" applyBorder="1" applyAlignment="1" applyProtection="1">
      <alignment horizontal="center" vertical="center"/>
      <protection locked="0"/>
    </xf>
    <xf numFmtId="0" fontId="63" fillId="15" borderId="0" xfId="0" applyFont="1" applyFill="1" applyBorder="1" applyAlignment="1" applyProtection="1">
      <alignment horizontal="right" vertical="center"/>
    </xf>
    <xf numFmtId="165" fontId="65" fillId="6" borderId="0" xfId="0" applyNumberFormat="1"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63" fillId="15" borderId="0" xfId="0" applyFont="1" applyFill="1" applyBorder="1" applyAlignment="1" applyProtection="1">
      <alignment horizontal="left" vertical="center"/>
    </xf>
    <xf numFmtId="0" fontId="65" fillId="6" borderId="0" xfId="0" applyFont="1" applyFill="1" applyBorder="1" applyAlignment="1" applyProtection="1">
      <alignment horizontal="left" vertical="center"/>
      <protection locked="0"/>
    </xf>
    <xf numFmtId="0" fontId="44" fillId="6" borderId="0" xfId="2"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4" fillId="5" borderId="0" xfId="0" applyFont="1" applyFill="1" applyBorder="1" applyAlignment="1" applyProtection="1">
      <alignment horizontal="left" vertical="center" wrapText="1"/>
    </xf>
    <xf numFmtId="0" fontId="55" fillId="19" borderId="0" xfId="0" applyFont="1" applyFill="1" applyBorder="1" applyAlignment="1" applyProtection="1">
      <alignment horizontal="center" vertical="center" wrapText="1"/>
    </xf>
    <xf numFmtId="0" fontId="54" fillId="4" borderId="0" xfId="0" applyFont="1" applyFill="1" applyBorder="1" applyAlignment="1" applyProtection="1">
      <alignment horizontal="left" vertical="center"/>
    </xf>
    <xf numFmtId="0" fontId="10" fillId="15" borderId="0" xfId="0" applyFont="1" applyFill="1" applyBorder="1" applyAlignment="1" applyProtection="1">
      <alignment horizontal="right" vertical="center"/>
    </xf>
    <xf numFmtId="0" fontId="67" fillId="14" borderId="0"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vertical="center"/>
      <protection locked="0"/>
    </xf>
    <xf numFmtId="0" fontId="65" fillId="6" borderId="32" xfId="0" applyFont="1" applyFill="1" applyBorder="1" applyAlignment="1" applyProtection="1">
      <alignment horizontal="center" vertical="center"/>
      <protection locked="0"/>
    </xf>
    <xf numFmtId="0" fontId="65" fillId="6" borderId="33" xfId="0" applyFont="1" applyFill="1" applyBorder="1" applyAlignment="1" applyProtection="1">
      <alignment horizontal="center" vertical="center"/>
      <protection locked="0"/>
    </xf>
    <xf numFmtId="0" fontId="65" fillId="6" borderId="34" xfId="0" applyFont="1" applyFill="1" applyBorder="1" applyAlignment="1" applyProtection="1">
      <alignment horizontal="center" vertical="center"/>
      <protection locked="0"/>
    </xf>
    <xf numFmtId="0" fontId="63" fillId="15" borderId="0" xfId="0" applyFont="1" applyFill="1" applyBorder="1" applyAlignment="1" applyProtection="1">
      <alignment horizontal="center" vertical="center"/>
    </xf>
    <xf numFmtId="14" fontId="65" fillId="6" borderId="32" xfId="0" applyNumberFormat="1" applyFont="1" applyFill="1" applyBorder="1" applyAlignment="1" applyProtection="1">
      <alignment horizontal="center" vertical="center"/>
      <protection locked="0"/>
    </xf>
    <xf numFmtId="0" fontId="95"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center" vertical="center"/>
    </xf>
    <xf numFmtId="167" fontId="65" fillId="6" borderId="0" xfId="0" applyNumberFormat="1" applyFont="1" applyFill="1" applyBorder="1" applyAlignment="1" applyProtection="1">
      <alignment horizontal="left" vertical="center"/>
      <protection locked="0"/>
    </xf>
    <xf numFmtId="0" fontId="10" fillId="15" borderId="0" xfId="0" applyFont="1" applyFill="1" applyBorder="1" applyAlignment="1" applyProtection="1">
      <alignment horizontal="left" vertical="center"/>
    </xf>
    <xf numFmtId="0" fontId="10" fillId="15" borderId="0" xfId="0" applyFont="1" applyFill="1" applyBorder="1" applyAlignment="1" applyProtection="1">
      <alignment horizontal="left" vertical="center" wrapText="1"/>
    </xf>
    <xf numFmtId="0" fontId="65" fillId="6" borderId="0" xfId="0" applyFont="1" applyFill="1" applyBorder="1" applyAlignment="1" applyProtection="1">
      <alignment horizontal="center" vertical="center" wrapText="1"/>
      <protection locked="0"/>
    </xf>
    <xf numFmtId="49" fontId="59" fillId="6" borderId="25" xfId="0" applyNumberFormat="1" applyFont="1" applyFill="1" applyBorder="1" applyAlignment="1" applyProtection="1">
      <alignment horizontal="center" vertical="center"/>
      <protection locked="0"/>
    </xf>
    <xf numFmtId="49" fontId="59" fillId="6" borderId="31" xfId="0" applyNumberFormat="1" applyFont="1" applyFill="1" applyBorder="1" applyAlignment="1" applyProtection="1">
      <alignment horizontal="center" vertical="center"/>
      <protection locked="0"/>
    </xf>
    <xf numFmtId="0" fontId="18" fillId="12" borderId="25" xfId="0" applyFont="1" applyFill="1" applyBorder="1" applyAlignment="1" applyProtection="1">
      <alignment horizontal="center" vertical="center"/>
      <protection locked="0"/>
    </xf>
    <xf numFmtId="0" fontId="18" fillId="12" borderId="26" xfId="0" applyFont="1" applyFill="1" applyBorder="1" applyAlignment="1" applyProtection="1">
      <alignment horizontal="center" vertical="center"/>
      <protection locked="0"/>
    </xf>
    <xf numFmtId="0" fontId="18" fillId="12" borderId="31" xfId="0" applyFont="1" applyFill="1" applyBorder="1" applyAlignment="1" applyProtection="1">
      <alignment horizontal="center" vertical="center"/>
      <protection locked="0"/>
    </xf>
    <xf numFmtId="0" fontId="10" fillId="10" borderId="0" xfId="0" applyFont="1" applyFill="1" applyAlignment="1" applyProtection="1">
      <alignment horizontal="center" vertical="center"/>
    </xf>
    <xf numFmtId="14" fontId="18" fillId="12" borderId="25" xfId="0" applyNumberFormat="1" applyFont="1" applyFill="1" applyBorder="1" applyAlignment="1" applyProtection="1">
      <alignment horizontal="center" vertical="center"/>
      <protection locked="0"/>
    </xf>
    <xf numFmtId="14" fontId="18" fillId="12" borderId="26" xfId="0" applyNumberFormat="1" applyFont="1" applyFill="1" applyBorder="1" applyAlignment="1" applyProtection="1">
      <alignment horizontal="center" vertical="center"/>
      <protection locked="0"/>
    </xf>
    <xf numFmtId="14" fontId="18" fillId="12" borderId="31" xfId="0" applyNumberFormat="1" applyFont="1" applyFill="1" applyBorder="1" applyAlignment="1" applyProtection="1">
      <alignment horizontal="center" vertical="center"/>
      <protection locked="0"/>
    </xf>
    <xf numFmtId="49" fontId="107" fillId="12" borderId="25" xfId="2" applyNumberFormat="1" applyFont="1" applyFill="1" applyBorder="1" applyAlignment="1" applyProtection="1">
      <alignment horizontal="center" vertical="center"/>
      <protection locked="0"/>
    </xf>
    <xf numFmtId="49" fontId="107" fillId="12" borderId="26" xfId="2" applyNumberFormat="1" applyFont="1" applyFill="1" applyBorder="1" applyAlignment="1" applyProtection="1">
      <alignment horizontal="center" vertical="center"/>
      <protection locked="0"/>
    </xf>
    <xf numFmtId="49" fontId="107" fillId="12" borderId="31" xfId="2" applyNumberFormat="1" applyFont="1" applyFill="1" applyBorder="1" applyAlignment="1" applyProtection="1">
      <alignment horizontal="center" vertical="center"/>
      <protection locked="0"/>
    </xf>
    <xf numFmtId="0" fontId="81" fillId="4" borderId="0" xfId="0" applyFont="1" applyFill="1" applyAlignment="1" applyProtection="1">
      <alignment horizontal="left" vertical="center" wrapText="1"/>
    </xf>
    <xf numFmtId="0" fontId="10" fillId="15" borderId="0" xfId="0" applyFont="1" applyFill="1" applyAlignment="1" applyProtection="1">
      <alignment horizontal="left" vertical="center"/>
    </xf>
    <xf numFmtId="0" fontId="56" fillId="10" borderId="0" xfId="0" applyFont="1" applyFill="1" applyAlignment="1" applyProtection="1">
      <alignment horizontal="left" vertical="center" wrapText="1"/>
    </xf>
    <xf numFmtId="0" fontId="56" fillId="10" borderId="0" xfId="0" applyFont="1" applyFill="1" applyAlignment="1" applyProtection="1">
      <alignment horizontal="left" vertical="top" wrapText="1"/>
    </xf>
    <xf numFmtId="0" fontId="81" fillId="4" borderId="18" xfId="0" applyFont="1" applyFill="1" applyBorder="1" applyAlignment="1" applyProtection="1">
      <alignment horizontal="left" vertical="top" wrapText="1"/>
    </xf>
    <xf numFmtId="0" fontId="81" fillId="4" borderId="0" xfId="0" applyFont="1" applyFill="1" applyBorder="1" applyAlignment="1" applyProtection="1">
      <alignment horizontal="left" vertical="top" wrapText="1"/>
    </xf>
    <xf numFmtId="0" fontId="67" fillId="5" borderId="25" xfId="0" applyFont="1" applyFill="1" applyBorder="1" applyAlignment="1" applyProtection="1">
      <alignment horizontal="center" vertical="center"/>
    </xf>
    <xf numFmtId="0" fontId="67" fillId="5" borderId="26" xfId="0" applyFont="1" applyFill="1" applyBorder="1" applyAlignment="1" applyProtection="1">
      <alignment horizontal="center" vertical="center"/>
    </xf>
    <xf numFmtId="0" fontId="67" fillId="5" borderId="31" xfId="0" applyFont="1" applyFill="1" applyBorder="1" applyAlignment="1" applyProtection="1">
      <alignment horizontal="center" vertical="center"/>
    </xf>
    <xf numFmtId="0" fontId="65" fillId="10" borderId="16" xfId="0" applyFont="1" applyFill="1" applyBorder="1" applyAlignment="1" applyProtection="1">
      <alignment horizontal="center" vertical="center" wrapText="1"/>
    </xf>
    <xf numFmtId="0" fontId="94" fillId="10" borderId="16" xfId="0" applyFont="1" applyFill="1" applyBorder="1" applyAlignment="1" applyProtection="1">
      <alignment horizontal="center" vertical="center" wrapText="1"/>
    </xf>
    <xf numFmtId="0" fontId="94" fillId="10" borderId="35" xfId="0" applyFont="1" applyFill="1" applyBorder="1" applyAlignment="1" applyProtection="1">
      <alignment horizontal="center" vertical="center" wrapText="1"/>
    </xf>
    <xf numFmtId="0" fontId="50" fillId="10" borderId="20" xfId="0" applyFont="1" applyFill="1" applyBorder="1" applyAlignment="1" applyProtection="1">
      <alignment horizontal="center" vertical="center" wrapText="1"/>
    </xf>
    <xf numFmtId="0" fontId="50" fillId="10" borderId="0" xfId="0" applyFont="1" applyFill="1" applyBorder="1" applyAlignment="1" applyProtection="1">
      <alignment horizontal="center" vertical="center" wrapText="1"/>
    </xf>
    <xf numFmtId="0" fontId="50" fillId="10" borderId="22" xfId="0" applyFont="1" applyFill="1" applyBorder="1" applyAlignment="1" applyProtection="1">
      <alignment horizontal="center" vertical="center" wrapText="1"/>
    </xf>
    <xf numFmtId="0" fontId="50" fillId="10" borderId="21" xfId="0" applyFont="1" applyFill="1" applyBorder="1" applyAlignment="1" applyProtection="1">
      <alignment horizontal="center" vertical="center" wrapText="1"/>
    </xf>
    <xf numFmtId="0" fontId="50" fillId="10" borderId="19" xfId="0" applyFont="1" applyFill="1" applyBorder="1" applyAlignment="1" applyProtection="1">
      <alignment horizontal="center" vertical="center" wrapText="1"/>
    </xf>
    <xf numFmtId="0" fontId="50" fillId="10" borderId="24" xfId="0" applyFont="1" applyFill="1" applyBorder="1" applyAlignment="1" applyProtection="1">
      <alignment horizontal="center" vertical="center" wrapText="1"/>
    </xf>
    <xf numFmtId="0" fontId="9" fillId="4" borderId="37" xfId="0" applyFont="1" applyFill="1" applyBorder="1" applyAlignment="1" applyProtection="1">
      <alignment horizontal="left" vertical="center"/>
    </xf>
    <xf numFmtId="0" fontId="0" fillId="0" borderId="3" xfId="0" applyBorder="1" applyAlignment="1" applyProtection="1">
      <alignment horizontal="left" vertical="center"/>
    </xf>
    <xf numFmtId="0" fontId="0" fillId="0" borderId="39" xfId="0" applyBorder="1" applyAlignment="1" applyProtection="1">
      <alignment horizontal="left" vertical="center"/>
    </xf>
    <xf numFmtId="0" fontId="0" fillId="0" borderId="36" xfId="0" applyBorder="1" applyAlignment="1" applyProtection="1">
      <alignment horizontal="left" vertical="center"/>
    </xf>
    <xf numFmtId="0" fontId="0" fillId="0" borderId="8" xfId="0" applyBorder="1" applyAlignment="1" applyProtection="1">
      <alignment horizontal="left" vertical="center"/>
    </xf>
    <xf numFmtId="0" fontId="0" fillId="0" borderId="38" xfId="0" applyBorder="1" applyAlignment="1" applyProtection="1">
      <alignment horizontal="left" vertical="center"/>
    </xf>
    <xf numFmtId="0" fontId="9" fillId="4" borderId="37" xfId="0" applyFont="1" applyFill="1" applyBorder="1" applyAlignment="1" applyProtection="1">
      <alignment horizontal="left" vertical="center"/>
      <protection locked="0"/>
    </xf>
    <xf numFmtId="0" fontId="0" fillId="0" borderId="3" xfId="0" applyBorder="1" applyAlignment="1" applyProtection="1">
      <alignment horizontal="left" vertical="center"/>
      <protection locked="0"/>
    </xf>
    <xf numFmtId="0" fontId="0" fillId="0" borderId="39" xfId="0" applyBorder="1" applyAlignment="1" applyProtection="1">
      <alignment horizontal="left" vertical="center"/>
      <protection locked="0"/>
    </xf>
    <xf numFmtId="0" fontId="0" fillId="0" borderId="36"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38" xfId="0" applyBorder="1" applyAlignment="1" applyProtection="1">
      <alignment horizontal="left" vertical="center"/>
      <protection locked="0"/>
    </xf>
    <xf numFmtId="164" fontId="65" fillId="6" borderId="17" xfId="0" applyNumberFormat="1" applyFont="1" applyFill="1" applyBorder="1" applyAlignment="1" applyProtection="1">
      <alignment horizontal="center" vertical="center" wrapText="1"/>
      <protection locked="0"/>
    </xf>
    <xf numFmtId="164" fontId="65" fillId="6" borderId="18" xfId="0" applyNumberFormat="1" applyFont="1" applyFill="1" applyBorder="1" applyAlignment="1" applyProtection="1">
      <alignment horizontal="center" vertical="center" wrapText="1"/>
      <protection locked="0"/>
    </xf>
    <xf numFmtId="164" fontId="65" fillId="6" borderId="21" xfId="0" applyNumberFormat="1" applyFont="1" applyFill="1" applyBorder="1" applyAlignment="1" applyProtection="1">
      <alignment horizontal="center" vertical="center" wrapText="1"/>
      <protection locked="0"/>
    </xf>
    <xf numFmtId="164" fontId="65" fillId="6" borderId="19" xfId="0" applyNumberFormat="1" applyFont="1" applyFill="1" applyBorder="1" applyAlignment="1" applyProtection="1">
      <alignment horizontal="center" vertical="center" wrapText="1"/>
      <protection locked="0"/>
    </xf>
    <xf numFmtId="164" fontId="101" fillId="4" borderId="0" xfId="0" applyNumberFormat="1" applyFont="1" applyFill="1" applyBorder="1" applyAlignment="1" applyProtection="1">
      <alignment horizontal="center" vertical="center"/>
    </xf>
    <xf numFmtId="0" fontId="101" fillId="4" borderId="0" xfId="0" applyFont="1" applyFill="1" applyBorder="1" applyAlignment="1" applyProtection="1">
      <alignment horizontal="center" vertical="center"/>
    </xf>
    <xf numFmtId="0" fontId="18" fillId="10" borderId="0" xfId="0" applyFont="1" applyFill="1" applyBorder="1" applyAlignment="1" applyProtection="1">
      <alignment horizontal="left" vertical="top" wrapText="1"/>
    </xf>
    <xf numFmtId="0" fontId="44" fillId="10" borderId="0" xfId="2" applyFill="1" applyBorder="1" applyAlignment="1" applyProtection="1">
      <alignment horizontal="left" wrapText="1"/>
    </xf>
    <xf numFmtId="0" fontId="83" fillId="5" borderId="0" xfId="0" applyFont="1" applyFill="1" applyAlignment="1" applyProtection="1">
      <alignment horizontal="center" vertical="top"/>
    </xf>
    <xf numFmtId="0" fontId="59" fillId="10" borderId="0" xfId="0" applyFont="1" applyFill="1" applyBorder="1" applyAlignment="1" applyProtection="1">
      <alignment horizontal="right" vertical="center" wrapText="1"/>
    </xf>
    <xf numFmtId="49" fontId="59" fillId="6" borderId="26" xfId="0" applyNumberFormat="1" applyFont="1" applyFill="1" applyBorder="1" applyAlignment="1" applyProtection="1">
      <alignment horizontal="center" vertical="center"/>
      <protection locked="0"/>
    </xf>
    <xf numFmtId="0" fontId="59" fillId="10" borderId="0" xfId="0" applyFont="1" applyFill="1" applyAlignment="1" applyProtection="1">
      <alignment horizontal="right" vertical="center"/>
    </xf>
    <xf numFmtId="164" fontId="99" fillId="4" borderId="19" xfId="0" applyNumberFormat="1" applyFont="1" applyFill="1" applyBorder="1" applyAlignment="1" applyProtection="1">
      <alignment horizontal="center" vertical="center"/>
    </xf>
    <xf numFmtId="0" fontId="2" fillId="4" borderId="19" xfId="0" applyFont="1" applyFill="1" applyBorder="1" applyAlignment="1" applyProtection="1">
      <alignment horizontal="left" vertical="center"/>
    </xf>
    <xf numFmtId="164" fontId="2" fillId="4" borderId="19" xfId="0" applyNumberFormat="1" applyFont="1" applyFill="1" applyBorder="1" applyAlignment="1" applyProtection="1">
      <alignment horizontal="center" vertical="center" wrapText="1"/>
    </xf>
    <xf numFmtId="2" fontId="48" fillId="10" borderId="25" xfId="0" applyNumberFormat="1" applyFont="1" applyFill="1" applyBorder="1" applyAlignment="1" applyProtection="1">
      <alignment horizontal="center" vertical="center"/>
    </xf>
    <xf numFmtId="2" fontId="48" fillId="10" borderId="26" xfId="0" applyNumberFormat="1" applyFont="1" applyFill="1" applyBorder="1" applyAlignment="1" applyProtection="1">
      <alignment horizontal="center" vertical="center"/>
    </xf>
    <xf numFmtId="2" fontId="48" fillId="10" borderId="31" xfId="0" applyNumberFormat="1" applyFont="1" applyFill="1" applyBorder="1" applyAlignment="1" applyProtection="1">
      <alignment horizontal="center" vertical="center"/>
    </xf>
    <xf numFmtId="0" fontId="56" fillId="11" borderId="0" xfId="0" quotePrefix="1" applyFont="1" applyFill="1" applyAlignment="1" applyProtection="1">
      <alignment horizontal="center" vertical="center"/>
    </xf>
    <xf numFmtId="0" fontId="63" fillId="10" borderId="0" xfId="0" applyFont="1" applyFill="1" applyBorder="1" applyAlignment="1" applyProtection="1">
      <alignment horizontal="left" vertical="center" wrapText="1"/>
    </xf>
    <xf numFmtId="168" fontId="59" fillId="6" borderId="0" xfId="0" applyNumberFormat="1" applyFont="1" applyFill="1" applyBorder="1" applyAlignment="1" applyProtection="1">
      <alignment horizontal="center" vertical="center"/>
      <protection locked="0"/>
    </xf>
    <xf numFmtId="0" fontId="67" fillId="5" borderId="0" xfId="0" applyFont="1" applyFill="1" applyAlignment="1" applyProtection="1">
      <alignment horizontal="center" vertical="center"/>
    </xf>
    <xf numFmtId="164" fontId="104" fillId="5" borderId="0" xfId="0" applyNumberFormat="1" applyFont="1" applyFill="1" applyAlignment="1" applyProtection="1">
      <alignment horizontal="center" vertical="center"/>
    </xf>
    <xf numFmtId="0" fontId="63" fillId="11" borderId="0" xfId="0" applyFont="1" applyFill="1" applyAlignment="1" applyProtection="1">
      <alignment horizontal="center"/>
    </xf>
    <xf numFmtId="0" fontId="63" fillId="10" borderId="0" xfId="0" applyFont="1" applyFill="1" applyAlignment="1" applyProtection="1">
      <alignment horizontal="center"/>
    </xf>
    <xf numFmtId="164" fontId="48" fillId="10" borderId="25" xfId="0" quotePrefix="1" applyNumberFormat="1" applyFont="1" applyFill="1" applyBorder="1" applyAlignment="1" applyProtection="1">
      <alignment horizontal="center" vertical="center"/>
    </xf>
    <xf numFmtId="164" fontId="48" fillId="10" borderId="26" xfId="0" quotePrefix="1" applyNumberFormat="1" applyFont="1" applyFill="1" applyBorder="1" applyAlignment="1" applyProtection="1">
      <alignment horizontal="center" vertical="center"/>
    </xf>
    <xf numFmtId="164" fontId="48" fillId="10" borderId="31" xfId="0" quotePrefix="1" applyNumberFormat="1" applyFont="1" applyFill="1" applyBorder="1" applyAlignment="1" applyProtection="1">
      <alignment horizontal="center" vertical="center"/>
    </xf>
    <xf numFmtId="0" fontId="18" fillId="10" borderId="8" xfId="0" applyFont="1" applyFill="1" applyBorder="1" applyAlignment="1" applyProtection="1">
      <alignment horizontal="center" vertical="center" wrapText="1"/>
    </xf>
    <xf numFmtId="0" fontId="18" fillId="16" borderId="32" xfId="0" applyNumberFormat="1" applyFont="1" applyFill="1" applyBorder="1" applyAlignment="1" applyProtection="1">
      <alignment horizontal="left" vertical="center"/>
    </xf>
    <xf numFmtId="0" fontId="18" fillId="16" borderId="33" xfId="0" applyNumberFormat="1" applyFont="1" applyFill="1" applyBorder="1" applyAlignment="1" applyProtection="1">
      <alignment horizontal="left" vertical="center"/>
    </xf>
    <xf numFmtId="0" fontId="18" fillId="16" borderId="34" xfId="0" applyNumberFormat="1" applyFont="1" applyFill="1" applyBorder="1" applyAlignment="1" applyProtection="1">
      <alignment horizontal="left" vertical="center"/>
    </xf>
    <xf numFmtId="167" fontId="18" fillId="16" borderId="32" xfId="0" applyNumberFormat="1" applyFont="1" applyFill="1" applyBorder="1" applyAlignment="1" applyProtection="1">
      <alignment horizontal="left" vertical="center"/>
    </xf>
    <xf numFmtId="167" fontId="18" fillId="16" borderId="33" xfId="0" applyNumberFormat="1" applyFont="1" applyFill="1" applyBorder="1" applyAlignment="1" applyProtection="1">
      <alignment horizontal="left" vertical="center"/>
    </xf>
    <xf numFmtId="167" fontId="18" fillId="16" borderId="34" xfId="0" applyNumberFormat="1" applyFont="1" applyFill="1" applyBorder="1" applyAlignment="1" applyProtection="1">
      <alignment horizontal="left" vertical="center"/>
    </xf>
    <xf numFmtId="0" fontId="67" fillId="14" borderId="0" xfId="0" applyFont="1" applyFill="1" applyAlignment="1" applyProtection="1">
      <alignment horizontal="center" vertical="center"/>
    </xf>
    <xf numFmtId="0" fontId="18" fillId="16" borderId="32" xfId="0" applyNumberFormat="1" applyFont="1" applyFill="1" applyBorder="1" applyAlignment="1" applyProtection="1">
      <alignment horizontal="center" vertical="center"/>
    </xf>
    <xf numFmtId="0" fontId="18" fillId="16" borderId="33" xfId="0" applyNumberFormat="1" applyFont="1" applyFill="1" applyBorder="1" applyAlignment="1" applyProtection="1">
      <alignment horizontal="center" vertical="center"/>
    </xf>
    <xf numFmtId="0" fontId="18" fillId="16" borderId="34" xfId="0" applyNumberFormat="1" applyFont="1" applyFill="1" applyBorder="1" applyAlignment="1" applyProtection="1">
      <alignment horizontal="center" vertical="center"/>
    </xf>
    <xf numFmtId="0" fontId="98" fillId="4" borderId="0" xfId="0" applyFont="1" applyFill="1" applyBorder="1" applyAlignment="1" applyProtection="1">
      <alignment horizontal="left" vertical="top" wrapText="1"/>
    </xf>
    <xf numFmtId="0" fontId="92" fillId="4" borderId="0" xfId="0" applyFont="1" applyFill="1" applyAlignment="1" applyProtection="1">
      <alignment horizontal="left" vertical="center" wrapText="1"/>
    </xf>
    <xf numFmtId="49" fontId="18" fillId="12" borderId="25" xfId="0" applyNumberFormat="1" applyFont="1" applyFill="1" applyBorder="1" applyAlignment="1" applyProtection="1">
      <alignment horizontal="center" vertical="center"/>
      <protection locked="0"/>
    </xf>
    <xf numFmtId="49" fontId="18" fillId="12" borderId="26" xfId="0" applyNumberFormat="1" applyFont="1" applyFill="1" applyBorder="1" applyAlignment="1" applyProtection="1">
      <alignment horizontal="center" vertical="center"/>
      <protection locked="0"/>
    </xf>
    <xf numFmtId="49" fontId="18" fillId="12" borderId="31" xfId="0" applyNumberFormat="1" applyFont="1" applyFill="1" applyBorder="1" applyAlignment="1" applyProtection="1">
      <alignment horizontal="center" vertical="center"/>
      <protection locked="0"/>
    </xf>
    <xf numFmtId="169" fontId="18" fillId="12" borderId="25" xfId="0" applyNumberFormat="1" applyFont="1" applyFill="1" applyBorder="1" applyAlignment="1" applyProtection="1">
      <alignment horizontal="center" vertical="center"/>
      <protection locked="0"/>
    </xf>
    <xf numFmtId="169" fontId="18" fillId="12" borderId="26" xfId="0" applyNumberFormat="1" applyFont="1" applyFill="1" applyBorder="1" applyAlignment="1" applyProtection="1">
      <alignment horizontal="center" vertical="center"/>
      <protection locked="0"/>
    </xf>
    <xf numFmtId="169" fontId="18" fillId="12" borderId="31" xfId="0" applyNumberFormat="1" applyFont="1" applyFill="1" applyBorder="1" applyAlignment="1" applyProtection="1">
      <alignment horizontal="center" vertical="center"/>
      <protection locked="0"/>
    </xf>
    <xf numFmtId="165" fontId="18" fillId="12" borderId="25" xfId="0" applyNumberFormat="1" applyFont="1" applyFill="1" applyBorder="1" applyAlignment="1" applyProtection="1">
      <alignment horizontal="center" vertical="center"/>
      <protection locked="0"/>
    </xf>
    <xf numFmtId="165" fontId="18" fillId="12" borderId="26" xfId="0" applyNumberFormat="1" applyFont="1" applyFill="1" applyBorder="1" applyAlignment="1" applyProtection="1">
      <alignment horizontal="center" vertical="center"/>
      <protection locked="0"/>
    </xf>
    <xf numFmtId="165" fontId="18" fillId="12" borderId="31" xfId="0" applyNumberFormat="1" applyFont="1" applyFill="1" applyBorder="1" applyAlignment="1" applyProtection="1">
      <alignment horizontal="center" vertical="center"/>
      <protection locked="0"/>
    </xf>
    <xf numFmtId="0" fontId="3" fillId="4" borderId="0" xfId="3" applyFill="1" applyBorder="1" applyAlignment="1" applyProtection="1">
      <alignment horizontal="left" vertical="top" wrapText="1"/>
    </xf>
    <xf numFmtId="164" fontId="65" fillId="6" borderId="23" xfId="0" applyNumberFormat="1" applyFont="1" applyFill="1" applyBorder="1" applyAlignment="1" applyProtection="1">
      <alignment horizontal="center" vertical="center" wrapText="1"/>
      <protection locked="0"/>
    </xf>
    <xf numFmtId="164" fontId="65" fillId="6" borderId="24" xfId="0" applyNumberFormat="1" applyFont="1" applyFill="1" applyBorder="1" applyAlignment="1" applyProtection="1">
      <alignment horizontal="center" vertical="center" wrapText="1"/>
      <protection locked="0"/>
    </xf>
    <xf numFmtId="0" fontId="9" fillId="4" borderId="17" xfId="0" applyFont="1" applyFill="1" applyBorder="1" applyAlignment="1" applyProtection="1">
      <alignment horizontal="left" vertical="center"/>
    </xf>
    <xf numFmtId="0" fontId="9" fillId="4" borderId="18" xfId="0" applyFont="1" applyFill="1" applyBorder="1" applyAlignment="1" applyProtection="1">
      <alignment horizontal="left" vertical="center"/>
    </xf>
    <xf numFmtId="0" fontId="9" fillId="4" borderId="23" xfId="0" applyFont="1" applyFill="1" applyBorder="1" applyAlignment="1" applyProtection="1">
      <alignment horizontal="left" vertical="center"/>
    </xf>
    <xf numFmtId="0" fontId="9" fillId="4" borderId="36" xfId="0" applyFont="1" applyFill="1" applyBorder="1" applyAlignment="1" applyProtection="1">
      <alignment horizontal="left" vertical="center"/>
    </xf>
    <xf numFmtId="0" fontId="9" fillId="4" borderId="8" xfId="0" applyFont="1" applyFill="1" applyBorder="1" applyAlignment="1" applyProtection="1">
      <alignment horizontal="left" vertical="center"/>
    </xf>
    <xf numFmtId="0" fontId="9" fillId="4" borderId="38" xfId="0" applyFont="1" applyFill="1" applyBorder="1" applyAlignment="1" applyProtection="1">
      <alignment horizontal="left" vertical="center"/>
    </xf>
    <xf numFmtId="164" fontId="65" fillId="6" borderId="41" xfId="0" applyNumberFormat="1" applyFont="1" applyFill="1" applyBorder="1" applyAlignment="1" applyProtection="1">
      <alignment horizontal="center" vertical="center" wrapText="1"/>
      <protection locked="0"/>
    </xf>
    <xf numFmtId="164" fontId="65" fillId="6" borderId="42" xfId="0" applyNumberFormat="1" applyFont="1" applyFill="1" applyBorder="1" applyAlignment="1" applyProtection="1">
      <alignment horizontal="center" vertical="center" wrapText="1"/>
      <protection locked="0"/>
    </xf>
    <xf numFmtId="164" fontId="65" fillId="6" borderId="43" xfId="0" applyNumberFormat="1" applyFont="1" applyFill="1" applyBorder="1" applyAlignment="1" applyProtection="1">
      <alignment horizontal="center" vertical="center" wrapText="1"/>
      <protection locked="0"/>
    </xf>
    <xf numFmtId="164" fontId="65" fillId="6" borderId="44" xfId="0" applyNumberFormat="1" applyFont="1" applyFill="1" applyBorder="1" applyAlignment="1" applyProtection="1">
      <alignment horizontal="center" vertical="center" wrapText="1"/>
      <protection locked="0"/>
    </xf>
    <xf numFmtId="164" fontId="65" fillId="6" borderId="0" xfId="0" applyNumberFormat="1" applyFont="1" applyFill="1" applyBorder="1" applyAlignment="1" applyProtection="1">
      <alignment horizontal="center" vertical="center" wrapText="1"/>
      <protection locked="0"/>
    </xf>
    <xf numFmtId="164" fontId="65" fillId="6" borderId="45" xfId="0" applyNumberFormat="1" applyFont="1" applyFill="1" applyBorder="1" applyAlignment="1" applyProtection="1">
      <alignment horizontal="center" vertical="center" wrapText="1"/>
      <protection locked="0"/>
    </xf>
    <xf numFmtId="164" fontId="65" fillId="6" borderId="46" xfId="0" applyNumberFormat="1" applyFont="1" applyFill="1" applyBorder="1" applyAlignment="1" applyProtection="1">
      <alignment horizontal="center" vertical="center" wrapText="1"/>
      <protection locked="0"/>
    </xf>
    <xf numFmtId="164" fontId="65" fillId="6" borderId="40" xfId="0" applyNumberFormat="1" applyFont="1" applyFill="1" applyBorder="1" applyAlignment="1" applyProtection="1">
      <alignment horizontal="center" vertical="center" wrapText="1"/>
      <protection locked="0"/>
    </xf>
    <xf numFmtId="164" fontId="65" fillId="6" borderId="47" xfId="0" applyNumberFormat="1" applyFont="1" applyFill="1" applyBorder="1" applyAlignment="1" applyProtection="1">
      <alignment horizontal="center" vertical="center" wrapText="1"/>
      <protection locked="0"/>
    </xf>
    <xf numFmtId="164" fontId="18" fillId="6" borderId="41" xfId="1" applyNumberFormat="1" applyFont="1" applyFill="1" applyBorder="1" applyAlignment="1" applyProtection="1">
      <alignment horizontal="center" vertical="center"/>
      <protection locked="0"/>
    </xf>
    <xf numFmtId="164" fontId="18" fillId="6" borderId="42" xfId="1" applyNumberFormat="1" applyFont="1" applyFill="1" applyBorder="1" applyAlignment="1" applyProtection="1">
      <alignment horizontal="center" vertical="center"/>
      <protection locked="0"/>
    </xf>
    <xf numFmtId="164" fontId="18" fillId="6" borderId="43" xfId="1" applyNumberFormat="1" applyFont="1" applyFill="1" applyBorder="1" applyAlignment="1" applyProtection="1">
      <alignment horizontal="center" vertical="center"/>
      <protection locked="0"/>
    </xf>
    <xf numFmtId="164" fontId="18" fillId="6" borderId="46" xfId="1" applyNumberFormat="1" applyFont="1" applyFill="1" applyBorder="1" applyAlignment="1" applyProtection="1">
      <alignment horizontal="center" vertical="center"/>
      <protection locked="0"/>
    </xf>
    <xf numFmtId="164" fontId="18" fillId="6" borderId="40" xfId="1" applyNumberFormat="1" applyFont="1" applyFill="1" applyBorder="1" applyAlignment="1" applyProtection="1">
      <alignment horizontal="center" vertical="center"/>
      <protection locked="0"/>
    </xf>
    <xf numFmtId="164" fontId="18" fillId="6" borderId="47" xfId="1" applyNumberFormat="1" applyFont="1" applyFill="1" applyBorder="1" applyAlignment="1" applyProtection="1">
      <alignment horizontal="center" vertical="center"/>
      <protection locked="0"/>
    </xf>
    <xf numFmtId="0" fontId="10" fillId="10" borderId="0" xfId="0" applyFont="1" applyFill="1" applyAlignment="1" applyProtection="1">
      <alignment horizontal="left" vertical="top" wrapText="1"/>
    </xf>
    <xf numFmtId="0" fontId="9" fillId="4" borderId="37" xfId="0" applyFont="1" applyFill="1" applyBorder="1" applyAlignment="1" applyProtection="1">
      <alignment vertical="center"/>
      <protection locked="0"/>
    </xf>
    <xf numFmtId="0" fontId="0" fillId="4" borderId="3" xfId="0" applyFill="1" applyBorder="1" applyAlignment="1" applyProtection="1">
      <alignment vertical="center"/>
      <protection locked="0"/>
    </xf>
    <xf numFmtId="0" fontId="0" fillId="4" borderId="36" xfId="0" applyFill="1" applyBorder="1" applyAlignment="1" applyProtection="1">
      <alignment vertical="center"/>
      <protection locked="0"/>
    </xf>
    <xf numFmtId="0" fontId="0" fillId="4" borderId="8" xfId="0" applyFill="1" applyBorder="1" applyAlignment="1" applyProtection="1">
      <alignment vertical="center"/>
      <protection locked="0"/>
    </xf>
    <xf numFmtId="0" fontId="0" fillId="4" borderId="3" xfId="0" applyFill="1" applyBorder="1" applyAlignment="1" applyProtection="1">
      <alignment horizontal="left" vertical="center"/>
      <protection locked="0"/>
    </xf>
    <xf numFmtId="0" fontId="0" fillId="4" borderId="21" xfId="0" applyFill="1" applyBorder="1" applyAlignment="1" applyProtection="1">
      <alignment horizontal="left" vertical="center"/>
      <protection locked="0"/>
    </xf>
    <xf numFmtId="0" fontId="0" fillId="4" borderId="19" xfId="0" applyFill="1" applyBorder="1" applyAlignment="1" applyProtection="1">
      <alignment horizontal="left" vertical="center"/>
      <protection locked="0"/>
    </xf>
    <xf numFmtId="0" fontId="58" fillId="5" borderId="48" xfId="0" applyFont="1" applyFill="1" applyBorder="1" applyAlignment="1" applyProtection="1">
      <alignment horizontal="center" vertical="center"/>
    </xf>
    <xf numFmtId="0" fontId="58" fillId="5" borderId="48" xfId="0" applyFont="1" applyFill="1" applyBorder="1" applyAlignment="1" applyProtection="1">
      <alignment horizontal="center" vertical="center" wrapText="1"/>
    </xf>
    <xf numFmtId="0" fontId="13" fillId="5" borderId="0"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xf>
    <xf numFmtId="0" fontId="17" fillId="2" borderId="0" xfId="0" applyFont="1" applyFill="1" applyBorder="1" applyAlignment="1" applyProtection="1">
      <alignment horizontal="center" vertical="center"/>
    </xf>
    <xf numFmtId="166" fontId="18" fillId="2" borderId="14" xfId="0" applyNumberFormat="1" applyFont="1" applyFill="1" applyBorder="1" applyAlignment="1" applyProtection="1">
      <alignment horizontal="left" vertical="center" wrapText="1"/>
    </xf>
    <xf numFmtId="166" fontId="18" fillId="2" borderId="13" xfId="0" applyNumberFormat="1" applyFont="1" applyFill="1" applyBorder="1" applyAlignment="1" applyProtection="1">
      <alignment horizontal="left" vertical="center" wrapText="1"/>
    </xf>
    <xf numFmtId="166" fontId="18" fillId="2" borderId="15" xfId="0" applyNumberFormat="1" applyFont="1" applyFill="1" applyBorder="1" applyAlignment="1" applyProtection="1">
      <alignment horizontal="left" vertical="center" wrapText="1"/>
    </xf>
    <xf numFmtId="0" fontId="59" fillId="2" borderId="5" xfId="0" applyFont="1" applyFill="1" applyBorder="1" applyAlignment="1" applyProtection="1">
      <alignment horizontal="right" vertical="center"/>
    </xf>
    <xf numFmtId="0" fontId="59" fillId="2" borderId="0" xfId="0" applyFont="1" applyFill="1" applyBorder="1" applyAlignment="1" applyProtection="1">
      <alignment horizontal="right" vertical="center"/>
    </xf>
    <xf numFmtId="44" fontId="57" fillId="2" borderId="14" xfId="0" applyNumberFormat="1" applyFont="1" applyFill="1" applyBorder="1" applyAlignment="1" applyProtection="1">
      <alignment horizontal="center" vertical="center"/>
    </xf>
    <xf numFmtId="44" fontId="57" fillId="2" borderId="15" xfId="0" applyNumberFormat="1" applyFont="1" applyFill="1" applyBorder="1" applyAlignment="1" applyProtection="1">
      <alignment horizontal="center" vertical="center"/>
    </xf>
    <xf numFmtId="166" fontId="10" fillId="2" borderId="48" xfId="0" applyNumberFormat="1" applyFont="1" applyFill="1" applyBorder="1" applyAlignment="1" applyProtection="1">
      <alignment horizontal="center" vertical="center" wrapText="1"/>
    </xf>
    <xf numFmtId="164" fontId="36" fillId="2" borderId="0" xfId="0" applyNumberFormat="1" applyFont="1" applyFill="1" applyAlignment="1" applyProtection="1">
      <alignment horizontal="center" vertical="center"/>
    </xf>
    <xf numFmtId="0" fontId="51" fillId="5" borderId="10" xfId="0" applyFont="1" applyFill="1" applyBorder="1" applyAlignment="1" applyProtection="1">
      <alignment horizontal="left" vertical="center"/>
    </xf>
    <xf numFmtId="0" fontId="51" fillId="5" borderId="3" xfId="0" applyFont="1" applyFill="1" applyBorder="1" applyAlignment="1" applyProtection="1">
      <alignment horizontal="left" vertical="center"/>
    </xf>
    <xf numFmtId="0" fontId="51" fillId="5" borderId="4" xfId="0" applyFont="1" applyFill="1" applyBorder="1" applyAlignment="1" applyProtection="1">
      <alignment horizontal="left" vertical="center"/>
    </xf>
    <xf numFmtId="164" fontId="36" fillId="2" borderId="0" xfId="0" applyNumberFormat="1" applyFont="1" applyFill="1" applyAlignment="1" applyProtection="1">
      <alignment horizontal="left" vertical="center"/>
    </xf>
    <xf numFmtId="0" fontId="8" fillId="2" borderId="5" xfId="0" applyFont="1" applyFill="1" applyBorder="1" applyAlignment="1" applyProtection="1">
      <alignment horizontal="left"/>
    </xf>
    <xf numFmtId="0" fontId="8" fillId="2" borderId="0" xfId="0" applyFont="1" applyFill="1" applyBorder="1" applyAlignment="1" applyProtection="1">
      <alignment horizontal="left"/>
    </xf>
    <xf numFmtId="0" fontId="8" fillId="2" borderId="6" xfId="0" applyFont="1" applyFill="1" applyBorder="1" applyAlignment="1" applyProtection="1">
      <alignment horizontal="left"/>
    </xf>
    <xf numFmtId="0" fontId="2" fillId="8" borderId="50" xfId="0" applyFont="1" applyFill="1" applyBorder="1" applyAlignment="1" applyProtection="1">
      <alignment horizontal="center" vertical="center"/>
    </xf>
    <xf numFmtId="0" fontId="2" fillId="8" borderId="51" xfId="0" applyFont="1" applyFill="1" applyBorder="1" applyAlignment="1" applyProtection="1">
      <alignment horizontal="center" vertical="center"/>
    </xf>
    <xf numFmtId="0" fontId="2" fillId="8" borderId="52" xfId="0" applyFont="1" applyFill="1" applyBorder="1" applyAlignment="1" applyProtection="1">
      <alignment horizontal="center" vertical="center"/>
    </xf>
    <xf numFmtId="0" fontId="2" fillId="8" borderId="53" xfId="0" applyFont="1" applyFill="1" applyBorder="1" applyAlignment="1" applyProtection="1">
      <alignment horizontal="center" vertical="center"/>
    </xf>
    <xf numFmtId="0" fontId="23" fillId="2" borderId="0"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0" xfId="0" applyFont="1" applyFill="1" applyBorder="1" applyAlignment="1" applyProtection="1">
      <alignment horizontal="center"/>
    </xf>
    <xf numFmtId="164" fontId="62" fillId="9" borderId="0" xfId="0" applyNumberFormat="1" applyFont="1" applyFill="1" applyBorder="1" applyAlignment="1" applyProtection="1">
      <alignment horizontal="center" vertical="center" wrapText="1"/>
    </xf>
    <xf numFmtId="0" fontId="2" fillId="8" borderId="28" xfId="0" applyNumberFormat="1" applyFont="1" applyFill="1" applyBorder="1" applyAlignment="1" applyProtection="1">
      <alignment horizontal="left" vertical="center"/>
    </xf>
    <xf numFmtId="0" fontId="2" fillId="8" borderId="29" xfId="0" applyNumberFormat="1" applyFont="1" applyFill="1" applyBorder="1" applyAlignment="1" applyProtection="1">
      <alignment horizontal="left" vertical="center"/>
    </xf>
    <xf numFmtId="0" fontId="2" fillId="8" borderId="27" xfId="0" applyNumberFormat="1" applyFont="1" applyFill="1" applyBorder="1" applyAlignment="1" applyProtection="1">
      <alignment horizontal="left" vertical="center"/>
    </xf>
    <xf numFmtId="14" fontId="2" fillId="8" borderId="28" xfId="0" applyNumberFormat="1" applyFont="1" applyFill="1" applyBorder="1" applyAlignment="1" applyProtection="1">
      <alignment horizontal="left" vertical="center"/>
    </xf>
    <xf numFmtId="0" fontId="18" fillId="2" borderId="0" xfId="0" applyFont="1" applyFill="1" applyBorder="1" applyAlignment="1" applyProtection="1">
      <alignment horizontal="right" vertical="center" wrapText="1"/>
    </xf>
    <xf numFmtId="0" fontId="21" fillId="6" borderId="0" xfId="0" applyFont="1" applyFill="1" applyAlignment="1">
      <alignment horizontal="center" vertical="center" wrapText="1"/>
    </xf>
    <xf numFmtId="8" fontId="0" fillId="0" borderId="14" xfId="0" applyNumberFormat="1" applyFill="1" applyBorder="1" applyAlignment="1" applyProtection="1">
      <alignment horizontal="center" vertical="center"/>
      <protection locked="0"/>
    </xf>
    <xf numFmtId="44" fontId="0" fillId="0" borderId="15" xfId="0" applyNumberFormat="1" applyFill="1" applyBorder="1" applyAlignment="1" applyProtection="1">
      <alignment horizontal="center" vertical="center"/>
      <protection locked="0"/>
    </xf>
    <xf numFmtId="0" fontId="45" fillId="0" borderId="1" xfId="0" applyFont="1" applyBorder="1" applyAlignment="1" applyProtection="1">
      <alignment horizontal="center" vertical="center"/>
    </xf>
    <xf numFmtId="0" fontId="45" fillId="0" borderId="11" xfId="0" applyFont="1" applyBorder="1" applyAlignment="1" applyProtection="1">
      <alignment horizontal="center" vertical="center"/>
    </xf>
    <xf numFmtId="0" fontId="45" fillId="0" borderId="12" xfId="0" applyFont="1" applyBorder="1" applyAlignment="1" applyProtection="1">
      <alignment horizontal="center" vertical="center"/>
    </xf>
    <xf numFmtId="0" fontId="45" fillId="0" borderId="2" xfId="0" applyFont="1" applyBorder="1" applyAlignment="1" applyProtection="1">
      <alignment horizontal="center" vertical="center"/>
    </xf>
    <xf numFmtId="0" fontId="21" fillId="0" borderId="14" xfId="0" applyFont="1" applyFill="1" applyBorder="1" applyAlignment="1" applyProtection="1">
      <alignment horizontal="center" vertical="center"/>
    </xf>
    <xf numFmtId="0" fontId="21" fillId="0" borderId="15" xfId="0" applyFont="1" applyFill="1" applyBorder="1" applyAlignment="1" applyProtection="1">
      <alignment horizontal="center" vertical="center"/>
    </xf>
  </cellXfs>
  <cellStyles count="10">
    <cellStyle name="Euro" xfId="1" xr:uid="{00000000-0005-0000-0000-000000000000}"/>
    <cellStyle name="Lien hypertexte" xfId="2" builtinId="8"/>
    <cellStyle name="Lien hypertexte 2" xfId="3" xr:uid="{00000000-0005-0000-0000-000002000000}"/>
    <cellStyle name="Monétaire" xfId="4" builtinId="4"/>
    <cellStyle name="Monétaire 2" xfId="5" xr:uid="{00000000-0005-0000-0000-000004000000}"/>
    <cellStyle name="Normal" xfId="0" builtinId="0"/>
    <cellStyle name="Normal 2" xfId="6" xr:uid="{00000000-0005-0000-0000-000006000000}"/>
    <cellStyle name="Normal 4" xfId="9" xr:uid="{B2B653A8-EF20-4826-BA0C-D83268245908}"/>
    <cellStyle name="Pourcentage" xfId="7" builtinId="5"/>
    <cellStyle name="Pourcentage 2" xfId="8" xr:uid="{00000000-0005-0000-0000-000008000000}"/>
  </cellStyles>
  <dxfs count="24">
    <dxf>
      <border>
        <left/>
        <right/>
        <top/>
        <bottom/>
        <vertical/>
        <horizontal/>
      </border>
    </dxf>
    <dxf>
      <font>
        <color theme="0"/>
      </font>
      <fill>
        <patternFill patternType="solid">
          <bgColor theme="0"/>
        </patternFill>
      </fill>
      <border>
        <left style="thin">
          <color rgb="FFC5BCB0"/>
        </left>
        <right/>
        <top/>
        <bottom/>
      </border>
    </dxf>
    <dxf>
      <border>
        <left/>
        <right/>
        <top/>
        <bottom/>
        <vertical/>
        <horizontal/>
      </border>
    </dxf>
    <dxf>
      <font>
        <color theme="0"/>
      </font>
      <fill>
        <patternFill patternType="solid">
          <bgColor theme="0"/>
        </patternFill>
      </fill>
      <border>
        <left style="thin">
          <color rgb="FFC5BCB0"/>
        </left>
        <right/>
        <top/>
        <bottom/>
      </border>
    </dxf>
    <dxf>
      <font>
        <color theme="2"/>
      </font>
    </dxf>
    <dxf>
      <font>
        <color theme="2"/>
      </font>
    </dxf>
    <dxf>
      <font>
        <color theme="2"/>
      </font>
    </dxf>
    <dxf>
      <font>
        <color theme="2"/>
      </font>
    </dxf>
    <dxf>
      <font>
        <color theme="2"/>
      </font>
    </dxf>
    <dxf>
      <font>
        <color theme="2"/>
      </font>
    </dxf>
    <dxf>
      <font>
        <color theme="2"/>
      </font>
    </dxf>
    <dxf>
      <font>
        <color theme="2"/>
      </font>
    </dxf>
    <dxf>
      <font>
        <color theme="2"/>
      </font>
    </dxf>
    <dxf>
      <font>
        <color rgb="FFF1EEEB"/>
      </font>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
      <font>
        <color theme="0" tint="-4.9989318521683403E-2"/>
      </font>
      <fill>
        <patternFill patternType="gray0625">
          <bgColor theme="0" tint="-4.9989318521683403E-2"/>
        </patternFill>
      </fill>
    </dxf>
  </dxfs>
  <tableStyles count="0" defaultTableStyle="TableStyleMedium9" defaultPivotStyle="PivotStyleLight16"/>
  <colors>
    <mruColors>
      <color rgb="FF2BA5D3"/>
      <color rgb="FF177478"/>
      <color rgb="FFC5BCB0"/>
      <color rgb="FFDFEBED"/>
      <color rgb="FFD6EEEB"/>
      <color rgb="FFECBF3E"/>
      <color rgb="FFC41E4A"/>
      <color rgb="FFF1EEEB"/>
      <color rgb="FFA2C0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g"/></Relationships>
</file>

<file path=xl/drawings/_rels/drawing14.xml.rels><?xml version="1.0" encoding="UTF-8" standalone="yes"?>
<Relationships xmlns="http://schemas.openxmlformats.org/package/2006/relationships"><Relationship Id="rId2" Type="http://schemas.openxmlformats.org/officeDocument/2006/relationships/image" Target="../media/image6.sv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3.sv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45</xdr:col>
      <xdr:colOff>485775</xdr:colOff>
      <xdr:row>0</xdr:row>
      <xdr:rowOff>66676</xdr:rowOff>
    </xdr:from>
    <xdr:to>
      <xdr:col>51</xdr:col>
      <xdr:colOff>276225</xdr:colOff>
      <xdr:row>4</xdr:row>
      <xdr:rowOff>228600</xdr:rowOff>
    </xdr:to>
    <xdr:sp macro="" textlink="">
      <xdr:nvSpPr>
        <xdr:cNvPr id="5" name="ZoneTexte 4">
          <a:extLst>
            <a:ext uri="{FF2B5EF4-FFF2-40B4-BE49-F238E27FC236}">
              <a16:creationId xmlns:a16="http://schemas.microsoft.com/office/drawing/2014/main" id="{00000000-0008-0000-0000-000005000000}"/>
            </a:ext>
          </a:extLst>
        </xdr:cNvPr>
        <xdr:cNvSpPr txBox="1"/>
      </xdr:nvSpPr>
      <xdr:spPr bwMode="auto">
        <a:xfrm>
          <a:off x="8105775" y="66676"/>
          <a:ext cx="2057400" cy="657224"/>
        </a:xfrm>
        <a:prstGeom prst="rect">
          <a:avLst/>
        </a:prstGeom>
        <a:noFill/>
        <a:ln w="9525" cmpd="sng">
          <a:solidFill>
            <a:srgbClr val="2BA5D3"/>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FR" sz="1200" b="1" u="none" cap="none">
              <a:solidFill>
                <a:schemeClr val="bg1"/>
              </a:solidFill>
              <a:latin typeface="Arial" panose="020B0604020202020204" pitchFamily="34" charset="0"/>
              <a:cs typeface="Arial" panose="020B0604020202020204" pitchFamily="34" charset="0"/>
            </a:rPr>
            <a:t>À</a:t>
          </a:r>
          <a:r>
            <a:rPr lang="fr-FR" sz="1200" b="1" u="none" cap="none" baseline="0">
              <a:solidFill>
                <a:schemeClr val="bg1"/>
              </a:solidFill>
              <a:latin typeface="Arial" panose="020B0604020202020204" pitchFamily="34" charset="0"/>
              <a:cs typeface="Arial" panose="020B0604020202020204" pitchFamily="34" charset="0"/>
            </a:rPr>
            <a:t> utiliser pour les entreprises de -</a:t>
          </a:r>
          <a:r>
            <a:rPr lang="fr-FR" sz="1200" b="1" u="none" cap="none">
              <a:solidFill>
                <a:schemeClr val="bg1"/>
              </a:solidFill>
              <a:latin typeface="Arial" panose="020B0604020202020204" pitchFamily="34" charset="0"/>
              <a:cs typeface="Arial" panose="020B0604020202020204" pitchFamily="34" charset="0"/>
            </a:rPr>
            <a:t>10 </a:t>
          </a:r>
          <a:r>
            <a:rPr lang="fr-FR" sz="1050" b="1" u="none" cap="none">
              <a:solidFill>
                <a:schemeClr val="bg1"/>
              </a:solidFill>
              <a:latin typeface="Arial" panose="020B0604020202020204" pitchFamily="34" charset="0"/>
              <a:cs typeface="Arial" panose="020B0604020202020204" pitchFamily="34" charset="0"/>
            </a:rPr>
            <a:t>salariés</a:t>
          </a:r>
          <a:endParaRPr lang="fr-FR" sz="1050" b="1" u="none" cap="none" baseline="0">
            <a:solidFill>
              <a:schemeClr val="bg1"/>
            </a:solidFill>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xdr:colOff>
      <xdr:row>63</xdr:row>
      <xdr:rowOff>19050</xdr:rowOff>
    </xdr:from>
    <xdr:to>
      <xdr:col>1</xdr:col>
      <xdr:colOff>180001</xdr:colOff>
      <xdr:row>63</xdr:row>
      <xdr:rowOff>199050</xdr:rowOff>
    </xdr:to>
    <xdr:pic>
      <xdr:nvPicPr>
        <xdr:cNvPr id="16" name="Graphique 15" descr="Informations avec un remplissage uni">
          <a:extLst>
            <a:ext uri="{FF2B5EF4-FFF2-40B4-BE49-F238E27FC236}">
              <a16:creationId xmlns:a16="http://schemas.microsoft.com/office/drawing/2014/main" id="{00000000-0008-0000-0900-000010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6" y="9963150"/>
          <a:ext cx="180000" cy="1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900-000011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900-000012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2" name="Image 1">
          <a:extLst>
            <a:ext uri="{FF2B5EF4-FFF2-40B4-BE49-F238E27FC236}">
              <a16:creationId xmlns:a16="http://schemas.microsoft.com/office/drawing/2014/main" id="{00000000-0008-0000-09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9817082"/>
          <a:ext cx="1439639" cy="447775"/>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63</xdr:row>
      <xdr:rowOff>19050</xdr:rowOff>
    </xdr:from>
    <xdr:to>
      <xdr:col>1</xdr:col>
      <xdr:colOff>180000</xdr:colOff>
      <xdr:row>63</xdr:row>
      <xdr:rowOff>199050</xdr:rowOff>
    </xdr:to>
    <xdr:pic>
      <xdr:nvPicPr>
        <xdr:cNvPr id="15" name="Graphique 14" descr="Informations avec un remplissage uni">
          <a:extLst>
            <a:ext uri="{FF2B5EF4-FFF2-40B4-BE49-F238E27FC236}">
              <a16:creationId xmlns:a16="http://schemas.microsoft.com/office/drawing/2014/main" id="{00000000-0008-0000-0A00-00000F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A00-00000F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A00-0000104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2" name="Imag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9817082"/>
          <a:ext cx="1439639" cy="447775"/>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14</xdr:col>
      <xdr:colOff>1210235</xdr:colOff>
      <xdr:row>0</xdr:row>
      <xdr:rowOff>100853</xdr:rowOff>
    </xdr:from>
    <xdr:to>
      <xdr:col>15</xdr:col>
      <xdr:colOff>1249138</xdr:colOff>
      <xdr:row>3</xdr:row>
      <xdr:rowOff>77981</xdr:rowOff>
    </xdr:to>
    <xdr:pic>
      <xdr:nvPicPr>
        <xdr:cNvPr id="2" name="Imag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1620500" y="100853"/>
          <a:ext cx="1439639" cy="4477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0</xdr:row>
      <xdr:rowOff>38100</xdr:rowOff>
    </xdr:from>
    <xdr:to>
      <xdr:col>14</xdr:col>
      <xdr:colOff>609599</xdr:colOff>
      <xdr:row>82</xdr:row>
      <xdr:rowOff>168778</xdr:rowOff>
    </xdr:to>
    <xdr:pic>
      <xdr:nvPicPr>
        <xdr:cNvPr id="2" name="Imag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38100"/>
          <a:ext cx="11229974" cy="15751678"/>
        </a:xfrm>
        <a:prstGeom prst="rect">
          <a:avLst/>
        </a:prstGeom>
        <a:ln>
          <a:solidFill>
            <a:srgbClr val="177478"/>
          </a:solid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47625</xdr:colOff>
      <xdr:row>5</xdr:row>
      <xdr:rowOff>19050</xdr:rowOff>
    </xdr:from>
    <xdr:to>
      <xdr:col>2</xdr:col>
      <xdr:colOff>695325</xdr:colOff>
      <xdr:row>8</xdr:row>
      <xdr:rowOff>95250</xdr:rowOff>
    </xdr:to>
    <xdr:pic>
      <xdr:nvPicPr>
        <xdr:cNvPr id="2" name="Graphique 1" descr="Avertissement avec un remplissage uni">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5114925" y="828675"/>
          <a:ext cx="647700" cy="647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5128" name="Check Box 8" hidden="1">
              <a:extLst>
                <a:ext uri="{63B3BB69-23CF-44E3-9099-C40C66FF867C}">
                  <a14:compatExt spid="_x0000_s5128"/>
                </a:ext>
                <a:ext uri="{FF2B5EF4-FFF2-40B4-BE49-F238E27FC236}">
                  <a16:creationId xmlns:a16="http://schemas.microsoft.com/office/drawing/2014/main" id="{00000000-0008-0000-0100-000008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5129" name="Check Box 9" hidden="1">
              <a:extLst>
                <a:ext uri="{63B3BB69-23CF-44E3-9099-C40C66FF867C}">
                  <a14:compatExt spid="_x0000_s5129"/>
                </a:ext>
                <a:ext uri="{FF2B5EF4-FFF2-40B4-BE49-F238E27FC236}">
                  <a16:creationId xmlns:a16="http://schemas.microsoft.com/office/drawing/2014/main" id="{00000000-0008-0000-0100-000009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4" name="Imag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219"/>
        <a:stretch/>
      </xdr:blipFill>
      <xdr:spPr>
        <a:xfrm>
          <a:off x="197998" y="20103221"/>
          <a:ext cx="1467826" cy="457689"/>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0975" y="10020300"/>
          <a:ext cx="180000" cy="1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63</xdr:row>
      <xdr:rowOff>19050</xdr:rowOff>
    </xdr:from>
    <xdr:to>
      <xdr:col>1</xdr:col>
      <xdr:colOff>180001</xdr:colOff>
      <xdr:row>63</xdr:row>
      <xdr:rowOff>199050</xdr:rowOff>
    </xdr:to>
    <xdr:pic>
      <xdr:nvPicPr>
        <xdr:cNvPr id="15" name="Graphique 14" descr="Informations avec un remplissage uni">
          <a:extLst>
            <a:ext uri="{FF2B5EF4-FFF2-40B4-BE49-F238E27FC236}">
              <a16:creationId xmlns:a16="http://schemas.microsoft.com/office/drawing/2014/main" id="{00000000-0008-0000-0200-00000F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6" y="9963150"/>
          <a:ext cx="180000" cy="1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200-000010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200-0000111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2" name="Imag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9817082"/>
          <a:ext cx="1439639" cy="447775"/>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63</xdr:row>
      <xdr:rowOff>28575</xdr:rowOff>
    </xdr:from>
    <xdr:to>
      <xdr:col>1</xdr:col>
      <xdr:colOff>180000</xdr:colOff>
      <xdr:row>63</xdr:row>
      <xdr:rowOff>208575</xdr:rowOff>
    </xdr:to>
    <xdr:pic>
      <xdr:nvPicPr>
        <xdr:cNvPr id="11" name="Graphique 10" descr="Informations avec un remplissage uni">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72675"/>
          <a:ext cx="180000" cy="1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300-000010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300-0000112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9817082"/>
          <a:ext cx="1439639" cy="447775"/>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63</xdr:row>
      <xdr:rowOff>19050</xdr:rowOff>
    </xdr:from>
    <xdr:to>
      <xdr:col>1</xdr:col>
      <xdr:colOff>180000</xdr:colOff>
      <xdr:row>63</xdr:row>
      <xdr:rowOff>199050</xdr:rowOff>
    </xdr:to>
    <xdr:pic>
      <xdr:nvPicPr>
        <xdr:cNvPr id="16" name="Graphique 15" descr="Informations avec un remplissage uni">
          <a:extLst>
            <a:ext uri="{FF2B5EF4-FFF2-40B4-BE49-F238E27FC236}">
              <a16:creationId xmlns:a16="http://schemas.microsoft.com/office/drawing/2014/main" id="{00000000-0008-0000-0400-000010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4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4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2" name="Image 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9817082"/>
          <a:ext cx="1439639" cy="447775"/>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63</xdr:row>
      <xdr:rowOff>19050</xdr:rowOff>
    </xdr:from>
    <xdr:to>
      <xdr:col>1</xdr:col>
      <xdr:colOff>180000</xdr:colOff>
      <xdr:row>63</xdr:row>
      <xdr:rowOff>199050</xdr:rowOff>
    </xdr:to>
    <xdr:pic>
      <xdr:nvPicPr>
        <xdr:cNvPr id="16" name="Graphique 15" descr="Informations avec un remplissage uni">
          <a:extLst>
            <a:ext uri="{FF2B5EF4-FFF2-40B4-BE49-F238E27FC236}">
              <a16:creationId xmlns:a16="http://schemas.microsoft.com/office/drawing/2014/main" id="{00000000-0008-0000-0500-000010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13329" name="Check Box 17" hidden="1">
              <a:extLst>
                <a:ext uri="{63B3BB69-23CF-44E3-9099-C40C66FF867C}">
                  <a14:compatExt spid="_x0000_s13329"/>
                </a:ext>
                <a:ext uri="{FF2B5EF4-FFF2-40B4-BE49-F238E27FC236}">
                  <a16:creationId xmlns:a16="http://schemas.microsoft.com/office/drawing/2014/main" id="{00000000-0008-0000-0500-000011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3330" name="Check Box 18" hidden="1">
              <a:extLst>
                <a:ext uri="{63B3BB69-23CF-44E3-9099-C40C66FF867C}">
                  <a14:compatExt spid="_x0000_s13330"/>
                </a:ext>
                <a:ext uri="{FF2B5EF4-FFF2-40B4-BE49-F238E27FC236}">
                  <a16:creationId xmlns:a16="http://schemas.microsoft.com/office/drawing/2014/main" id="{00000000-0008-0000-0500-0000123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2" name="Imag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9817082"/>
          <a:ext cx="1439639" cy="447775"/>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63</xdr:row>
      <xdr:rowOff>19050</xdr:rowOff>
    </xdr:from>
    <xdr:to>
      <xdr:col>1</xdr:col>
      <xdr:colOff>180000</xdr:colOff>
      <xdr:row>63</xdr:row>
      <xdr:rowOff>199050</xdr:rowOff>
    </xdr:to>
    <xdr:pic>
      <xdr:nvPicPr>
        <xdr:cNvPr id="16" name="Graphique 15" descr="Informations avec un remplissage uni">
          <a:extLst>
            <a:ext uri="{FF2B5EF4-FFF2-40B4-BE49-F238E27FC236}">
              <a16:creationId xmlns:a16="http://schemas.microsoft.com/office/drawing/2014/main" id="{00000000-0008-0000-0600-000010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600-00000F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600-0000103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9817082"/>
          <a:ext cx="1439639" cy="447775"/>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63</xdr:row>
      <xdr:rowOff>19050</xdr:rowOff>
    </xdr:from>
    <xdr:to>
      <xdr:col>1</xdr:col>
      <xdr:colOff>180000</xdr:colOff>
      <xdr:row>63</xdr:row>
      <xdr:rowOff>199050</xdr:rowOff>
    </xdr:to>
    <xdr:pic>
      <xdr:nvPicPr>
        <xdr:cNvPr id="16" name="Graphique 15" descr="Informations avec un remplissage uni">
          <a:extLst>
            <a:ext uri="{FF2B5EF4-FFF2-40B4-BE49-F238E27FC236}">
              <a16:creationId xmlns:a16="http://schemas.microsoft.com/office/drawing/2014/main" id="{00000000-0008-0000-0700-000010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700-000010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700-0000113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2" name="Image 1">
          <a:extLst>
            <a:ext uri="{FF2B5EF4-FFF2-40B4-BE49-F238E27FC236}">
              <a16:creationId xmlns:a16="http://schemas.microsoft.com/office/drawing/2014/main" id="{00000000-0008-0000-07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9817082"/>
          <a:ext cx="1439639" cy="447775"/>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63</xdr:row>
      <xdr:rowOff>19050</xdr:rowOff>
    </xdr:from>
    <xdr:to>
      <xdr:col>1</xdr:col>
      <xdr:colOff>180000</xdr:colOff>
      <xdr:row>63</xdr:row>
      <xdr:rowOff>199050</xdr:rowOff>
    </xdr:to>
    <xdr:pic>
      <xdr:nvPicPr>
        <xdr:cNvPr id="16" name="Graphique 15" descr="Informations avec un remplissage uni">
          <a:extLst>
            <a:ext uri="{FF2B5EF4-FFF2-40B4-BE49-F238E27FC236}">
              <a16:creationId xmlns:a16="http://schemas.microsoft.com/office/drawing/2014/main" id="{00000000-0008-0000-0800-000010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104775</xdr:colOff>
          <xdr:row>74</xdr:row>
          <xdr:rowOff>76200</xdr:rowOff>
        </xdr:from>
        <xdr:to>
          <xdr:col>3</xdr:col>
          <xdr:colOff>0</xdr:colOff>
          <xdr:row>76</xdr:row>
          <xdr:rowOff>66675</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800-00000F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76</xdr:row>
          <xdr:rowOff>76200</xdr:rowOff>
        </xdr:from>
        <xdr:to>
          <xdr:col>3</xdr:col>
          <xdr:colOff>0</xdr:colOff>
          <xdr:row>78</xdr:row>
          <xdr:rowOff>104775</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800-0000104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1</xdr:col>
      <xdr:colOff>13330</xdr:colOff>
      <xdr:row>114</xdr:row>
      <xdr:rowOff>81282</xdr:rowOff>
    </xdr:from>
    <xdr:to>
      <xdr:col>10</xdr:col>
      <xdr:colOff>71844</xdr:colOff>
      <xdr:row>117</xdr:row>
      <xdr:rowOff>43282</xdr:rowOff>
    </xdr:to>
    <xdr:pic>
      <xdr:nvPicPr>
        <xdr:cNvPr id="2" name="Imag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3219"/>
        <a:stretch/>
      </xdr:blipFill>
      <xdr:spPr>
        <a:xfrm>
          <a:off x="194305" y="19817082"/>
          <a:ext cx="1439639" cy="447775"/>
        </a:xfrm>
        <a:prstGeom prst="rect">
          <a:avLst/>
        </a:prstGeom>
      </xdr:spPr>
    </xdr:pic>
    <xdr:clientData/>
  </xdr:twoCellAnchor>
  <xdr:twoCellAnchor editAs="oneCell">
    <xdr:from>
      <xdr:col>1</xdr:col>
      <xdr:colOff>0</xdr:colOff>
      <xdr:row>63</xdr:row>
      <xdr:rowOff>19050</xdr:rowOff>
    </xdr:from>
    <xdr:to>
      <xdr:col>1</xdr:col>
      <xdr:colOff>180000</xdr:colOff>
      <xdr:row>63</xdr:row>
      <xdr:rowOff>199050</xdr:rowOff>
    </xdr:to>
    <xdr:pic>
      <xdr:nvPicPr>
        <xdr:cNvPr id="3" name="Graphique 2" descr="Informations avec un remplissage uni">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80975" y="9963150"/>
          <a:ext cx="180000" cy="18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ooperactions.sharepoint.com/Users/GT0252/Desktop/TEST%20ABT%20calcul&#233;%20par%20GE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isie des données + guide"/>
      <sheetName val="Bulletin n°1"/>
      <sheetName val="Bulletin n°2"/>
      <sheetName val="Bulletin n°3"/>
      <sheetName val="Bulletin n°4"/>
      <sheetName val="Bulletin n°5"/>
      <sheetName val="Bulletin n°6"/>
      <sheetName val="Bulletin n°7"/>
      <sheetName val="Bulletin n°8"/>
      <sheetName val="Bulletin n°9"/>
      <sheetName val="Bulletin n°10"/>
      <sheetName val="Fiche récapitulative"/>
      <sheetName val="Fonctionnement"/>
    </sheetNames>
    <sheetDataSet>
      <sheetData sheetId="0" refreshError="1">
        <row r="25">
          <cell r="U25" t="str">
            <v>Gamme GER</v>
          </cell>
        </row>
        <row r="92">
          <cell r="AV92">
            <v>742.92</v>
          </cell>
        </row>
        <row r="95">
          <cell r="AV95">
            <v>822.72</v>
          </cell>
        </row>
        <row r="107">
          <cell r="O107">
            <v>3290.88</v>
          </cell>
          <cell r="Z107">
            <v>2971.66</v>
          </cell>
        </row>
        <row r="108">
          <cell r="O108">
            <v>6581.76</v>
          </cell>
          <cell r="Z108">
            <v>5943.33</v>
          </cell>
        </row>
        <row r="110">
          <cell r="AK110">
            <v>9.6999999999999989E-2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6.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7.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11.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4.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5.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B1:BQ45"/>
  <sheetViews>
    <sheetView tabSelected="1" zoomScaleNormal="100" zoomScaleSheetLayoutView="115" zoomScalePageLayoutView="85" workbookViewId="0">
      <selection activeCell="Q26" sqref="Q26:T26"/>
    </sheetView>
  </sheetViews>
  <sheetFormatPr baseColWidth="10" defaultColWidth="11.42578125" defaultRowHeight="11.25" x14ac:dyDescent="0.2"/>
  <cols>
    <col min="1" max="1" width="0.7109375" style="152" customWidth="1"/>
    <col min="2" max="2" width="2.140625" style="152" customWidth="1"/>
    <col min="3" max="3" width="1" style="152" customWidth="1"/>
    <col min="4" max="4" width="0.7109375" style="152" customWidth="1"/>
    <col min="5" max="5" width="1.7109375" style="152" customWidth="1"/>
    <col min="6" max="6" width="2.140625" style="152" customWidth="1"/>
    <col min="7" max="7" width="2.7109375" style="152" customWidth="1"/>
    <col min="8" max="8" width="1.7109375" style="152" customWidth="1"/>
    <col min="9" max="9" width="2" style="152" customWidth="1"/>
    <col min="10" max="10" width="4.140625" style="152" customWidth="1"/>
    <col min="11" max="11" width="2.28515625" style="152" customWidth="1"/>
    <col min="12" max="12" width="2.7109375" style="152" customWidth="1"/>
    <col min="13" max="17" width="1.7109375" style="152" customWidth="1"/>
    <col min="18" max="18" width="2.42578125" style="152" customWidth="1"/>
    <col min="19" max="19" width="1.7109375" style="152" customWidth="1"/>
    <col min="20" max="20" width="2" style="152" customWidth="1"/>
    <col min="21" max="21" width="11.28515625" style="152" customWidth="1"/>
    <col min="22" max="23" width="1.7109375" style="152" customWidth="1"/>
    <col min="24" max="24" width="5.42578125" style="152" customWidth="1"/>
    <col min="25" max="25" width="1.7109375" style="152" customWidth="1"/>
    <col min="26" max="26" width="2.28515625" style="152" customWidth="1"/>
    <col min="27" max="36" width="1.7109375" style="152" customWidth="1"/>
    <col min="37" max="37" width="1.28515625" style="152" customWidth="1"/>
    <col min="38" max="38" width="13.42578125" style="152" customWidth="1"/>
    <col min="39" max="39" width="2" style="152" customWidth="1"/>
    <col min="40" max="40" width="1.42578125" style="152" customWidth="1"/>
    <col min="41" max="43" width="2.42578125" style="152" customWidth="1"/>
    <col min="44" max="44" width="6.42578125" style="152" customWidth="1"/>
    <col min="45" max="45" width="2.42578125" style="152" customWidth="1"/>
    <col min="46" max="46" width="16.140625" style="152" customWidth="1"/>
    <col min="47" max="49" width="3.28515625" style="152" customWidth="1"/>
    <col min="50" max="50" width="4.7109375" style="152" customWidth="1"/>
    <col min="51" max="51" width="3.28515625" style="152" customWidth="1"/>
    <col min="52" max="52" width="5.42578125" style="152" customWidth="1"/>
    <col min="53" max="54" width="3.28515625" style="152" customWidth="1"/>
    <col min="55" max="55" width="10.7109375" style="152" customWidth="1"/>
    <col min="56" max="58" width="3.28515625" style="152" customWidth="1"/>
    <col min="59" max="59" width="2.42578125" style="152" customWidth="1"/>
    <col min="60" max="60" width="2.28515625" style="152" customWidth="1"/>
    <col min="61" max="61" width="12" style="152" hidden="1" customWidth="1"/>
    <col min="62" max="62" width="21.7109375" style="152" bestFit="1" customWidth="1"/>
    <col min="63" max="66" width="1.7109375" style="152" customWidth="1"/>
    <col min="67" max="78" width="2.7109375" style="152" customWidth="1"/>
    <col min="79" max="79" width="13.42578125" style="152" bestFit="1" customWidth="1"/>
    <col min="80" max="80" width="11.42578125" style="152" customWidth="1"/>
    <col min="81" max="81" width="24.140625" style="152" bestFit="1" customWidth="1"/>
    <col min="82" max="84" width="0" style="152" hidden="1" customWidth="1"/>
    <col min="85" max="87" width="11.42578125" style="152"/>
    <col min="88" max="91" width="11.42578125" style="152" customWidth="1"/>
    <col min="92" max="16384" width="11.42578125" style="152"/>
  </cols>
  <sheetData>
    <row r="1" spans="2:69" ht="9.75" customHeight="1" x14ac:dyDescent="0.2">
      <c r="C1" s="454" t="s">
        <v>179</v>
      </c>
      <c r="D1" s="454"/>
      <c r="E1" s="454"/>
      <c r="F1" s="454"/>
      <c r="G1" s="454"/>
      <c r="H1" s="454"/>
      <c r="I1" s="454"/>
      <c r="J1" s="454"/>
      <c r="K1" s="454"/>
      <c r="L1" s="454"/>
      <c r="M1" s="454"/>
      <c r="N1" s="454"/>
      <c r="O1" s="454"/>
      <c r="P1" s="454"/>
      <c r="Q1" s="454"/>
      <c r="R1" s="454"/>
      <c r="S1" s="454"/>
      <c r="T1" s="454"/>
      <c r="U1" s="454"/>
      <c r="V1" s="454"/>
      <c r="W1" s="454"/>
      <c r="X1" s="454"/>
      <c r="Y1" s="454"/>
      <c r="Z1" s="454"/>
      <c r="AA1" s="454"/>
      <c r="AB1" s="454"/>
      <c r="AC1" s="454"/>
      <c r="AD1" s="454"/>
      <c r="AE1" s="454"/>
      <c r="AF1" s="454"/>
      <c r="AG1" s="454"/>
      <c r="AH1" s="454"/>
      <c r="AI1" s="454"/>
      <c r="AJ1" s="454"/>
      <c r="AK1" s="454"/>
      <c r="AL1" s="454"/>
      <c r="AM1" s="454"/>
      <c r="AN1" s="454"/>
      <c r="AO1" s="454"/>
      <c r="AP1" s="454"/>
      <c r="AQ1" s="454"/>
      <c r="AR1" s="454"/>
      <c r="AS1" s="454"/>
      <c r="AT1" s="454"/>
      <c r="AU1" s="454"/>
      <c r="AV1" s="454"/>
      <c r="AW1" s="454"/>
      <c r="AX1" s="454"/>
      <c r="AY1" s="454"/>
      <c r="AZ1" s="454"/>
      <c r="BA1" s="455" t="s">
        <v>97</v>
      </c>
      <c r="BB1" s="455"/>
      <c r="BC1" s="455"/>
      <c r="BD1" s="455"/>
      <c r="BE1" s="455"/>
      <c r="BF1" s="455"/>
      <c r="BG1" s="455"/>
      <c r="BH1" s="153"/>
      <c r="BI1" s="153"/>
    </row>
    <row r="2" spans="2:69" ht="9.75" customHeight="1" x14ac:dyDescent="0.2">
      <c r="B2" s="154"/>
      <c r="C2" s="454"/>
      <c r="D2" s="454"/>
      <c r="E2" s="454"/>
      <c r="F2" s="454"/>
      <c r="G2" s="454"/>
      <c r="H2" s="454"/>
      <c r="I2" s="454"/>
      <c r="J2" s="454"/>
      <c r="K2" s="454"/>
      <c r="L2" s="454"/>
      <c r="M2" s="454"/>
      <c r="N2" s="454"/>
      <c r="O2" s="454"/>
      <c r="P2" s="454"/>
      <c r="Q2" s="454"/>
      <c r="R2" s="454"/>
      <c r="S2" s="454"/>
      <c r="T2" s="454"/>
      <c r="U2" s="454"/>
      <c r="V2" s="454"/>
      <c r="W2" s="454"/>
      <c r="X2" s="454"/>
      <c r="Y2" s="454"/>
      <c r="Z2" s="454"/>
      <c r="AA2" s="454"/>
      <c r="AB2" s="454"/>
      <c r="AC2" s="454"/>
      <c r="AD2" s="454"/>
      <c r="AE2" s="454"/>
      <c r="AF2" s="454"/>
      <c r="AG2" s="454"/>
      <c r="AH2" s="454"/>
      <c r="AI2" s="454"/>
      <c r="AJ2" s="454"/>
      <c r="AK2" s="454"/>
      <c r="AL2" s="454"/>
      <c r="AM2" s="454"/>
      <c r="AN2" s="454"/>
      <c r="AO2" s="454"/>
      <c r="AP2" s="454"/>
      <c r="AQ2" s="454"/>
      <c r="AR2" s="454"/>
      <c r="AS2" s="454"/>
      <c r="AT2" s="454"/>
      <c r="AU2" s="454"/>
      <c r="AV2" s="454"/>
      <c r="AW2" s="454"/>
      <c r="AX2" s="454"/>
      <c r="AY2" s="454"/>
      <c r="AZ2" s="454"/>
      <c r="BA2" s="455"/>
      <c r="BB2" s="455"/>
      <c r="BC2" s="455"/>
      <c r="BD2" s="455"/>
      <c r="BE2" s="455"/>
      <c r="BF2" s="455"/>
      <c r="BG2" s="455"/>
      <c r="BH2" s="153"/>
      <c r="BI2" s="153"/>
    </row>
    <row r="3" spans="2:69" ht="9.75" customHeight="1" x14ac:dyDescent="0.2">
      <c r="B3" s="154"/>
      <c r="C3" s="454"/>
      <c r="D3" s="454"/>
      <c r="E3" s="454"/>
      <c r="F3" s="454"/>
      <c r="G3" s="454"/>
      <c r="H3" s="454"/>
      <c r="I3" s="454"/>
      <c r="J3" s="454"/>
      <c r="K3" s="454"/>
      <c r="L3" s="454"/>
      <c r="M3" s="454"/>
      <c r="N3" s="454"/>
      <c r="O3" s="454"/>
      <c r="P3" s="454"/>
      <c r="Q3" s="454"/>
      <c r="R3" s="454"/>
      <c r="S3" s="454"/>
      <c r="T3" s="454"/>
      <c r="U3" s="454"/>
      <c r="V3" s="454"/>
      <c r="W3" s="454"/>
      <c r="X3" s="454"/>
      <c r="Y3" s="454"/>
      <c r="Z3" s="454"/>
      <c r="AA3" s="454"/>
      <c r="AB3" s="454"/>
      <c r="AC3" s="454"/>
      <c r="AD3" s="454"/>
      <c r="AE3" s="454"/>
      <c r="AF3" s="454"/>
      <c r="AG3" s="454"/>
      <c r="AH3" s="454"/>
      <c r="AI3" s="454"/>
      <c r="AJ3" s="454"/>
      <c r="AK3" s="454"/>
      <c r="AL3" s="454"/>
      <c r="AM3" s="454"/>
      <c r="AN3" s="454"/>
      <c r="AO3" s="454"/>
      <c r="AP3" s="454"/>
      <c r="AQ3" s="454"/>
      <c r="AR3" s="454"/>
      <c r="AS3" s="454"/>
      <c r="AT3" s="454"/>
      <c r="AU3" s="454"/>
      <c r="AV3" s="454"/>
      <c r="AW3" s="454"/>
      <c r="AX3" s="454"/>
      <c r="AY3" s="454"/>
      <c r="AZ3" s="454"/>
      <c r="BA3" s="455"/>
      <c r="BB3" s="455"/>
      <c r="BC3" s="455"/>
      <c r="BD3" s="455"/>
      <c r="BE3" s="455"/>
      <c r="BF3" s="455"/>
      <c r="BG3" s="455"/>
      <c r="BH3" s="153"/>
      <c r="BI3" s="153"/>
    </row>
    <row r="4" spans="2:69" ht="9.75" customHeight="1" x14ac:dyDescent="0.2">
      <c r="B4" s="154"/>
      <c r="C4" s="454"/>
      <c r="D4" s="454"/>
      <c r="E4" s="454"/>
      <c r="F4" s="454"/>
      <c r="G4" s="454"/>
      <c r="H4" s="454"/>
      <c r="I4" s="454"/>
      <c r="J4" s="454"/>
      <c r="K4" s="454"/>
      <c r="L4" s="454"/>
      <c r="M4" s="454"/>
      <c r="N4" s="454"/>
      <c r="O4" s="454"/>
      <c r="P4" s="454"/>
      <c r="Q4" s="454"/>
      <c r="R4" s="454"/>
      <c r="S4" s="454"/>
      <c r="T4" s="454"/>
      <c r="U4" s="454"/>
      <c r="V4" s="454"/>
      <c r="W4" s="454"/>
      <c r="X4" s="454"/>
      <c r="Y4" s="454"/>
      <c r="Z4" s="454"/>
      <c r="AA4" s="454"/>
      <c r="AB4" s="454"/>
      <c r="AC4" s="454"/>
      <c r="AD4" s="454"/>
      <c r="AE4" s="454"/>
      <c r="AF4" s="454"/>
      <c r="AG4" s="454"/>
      <c r="AH4" s="454"/>
      <c r="AI4" s="454"/>
      <c r="AJ4" s="454"/>
      <c r="AK4" s="454"/>
      <c r="AL4" s="454"/>
      <c r="AM4" s="454"/>
      <c r="AN4" s="454"/>
      <c r="AO4" s="454"/>
      <c r="AP4" s="454"/>
      <c r="AQ4" s="454"/>
      <c r="AR4" s="454"/>
      <c r="AS4" s="454"/>
      <c r="AT4" s="454"/>
      <c r="AU4" s="454"/>
      <c r="AV4" s="454"/>
      <c r="AW4" s="454"/>
      <c r="AX4" s="454"/>
      <c r="AY4" s="454"/>
      <c r="AZ4" s="454"/>
      <c r="BA4" s="455"/>
      <c r="BB4" s="455"/>
      <c r="BC4" s="455"/>
      <c r="BD4" s="455"/>
      <c r="BE4" s="455"/>
      <c r="BF4" s="455"/>
      <c r="BG4" s="455"/>
      <c r="BH4" s="153"/>
      <c r="BI4" s="153"/>
    </row>
    <row r="5" spans="2:69" ht="25.5" customHeight="1" x14ac:dyDescent="0.2">
      <c r="B5" s="154"/>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454"/>
      <c r="BA5" s="455"/>
      <c r="BB5" s="455"/>
      <c r="BC5" s="455"/>
      <c r="BD5" s="455"/>
      <c r="BE5" s="455"/>
      <c r="BF5" s="455"/>
      <c r="BG5" s="455"/>
      <c r="BH5" s="153"/>
      <c r="BI5" s="153"/>
    </row>
    <row r="6" spans="2:69" s="155" customFormat="1" ht="27.75" customHeight="1" x14ac:dyDescent="0.2">
      <c r="C6" s="456" t="s">
        <v>0</v>
      </c>
      <c r="D6" s="456"/>
      <c r="E6" s="456"/>
      <c r="F6" s="456"/>
      <c r="G6" s="456"/>
      <c r="H6" s="456"/>
      <c r="I6" s="456"/>
      <c r="J6" s="456"/>
      <c r="K6" s="456"/>
      <c r="L6" s="456"/>
      <c r="M6" s="456"/>
      <c r="N6" s="456"/>
      <c r="O6" s="456"/>
      <c r="P6" s="456"/>
      <c r="Q6" s="456"/>
      <c r="R6" s="456"/>
      <c r="S6" s="456"/>
      <c r="T6" s="456"/>
      <c r="U6" s="456"/>
      <c r="V6" s="456"/>
      <c r="W6" s="456"/>
      <c r="X6" s="456"/>
      <c r="Y6" s="456"/>
      <c r="Z6" s="456"/>
      <c r="AA6" s="456"/>
      <c r="AB6" s="456"/>
      <c r="AC6" s="456"/>
      <c r="AD6" s="456"/>
      <c r="AE6" s="456"/>
      <c r="AF6" s="456"/>
      <c r="AG6" s="456"/>
      <c r="AH6" s="456"/>
      <c r="AI6" s="456"/>
      <c r="AJ6" s="456"/>
      <c r="AK6" s="456"/>
      <c r="AL6" s="456"/>
      <c r="AM6" s="456"/>
      <c r="AN6" s="456"/>
      <c r="AO6" s="456"/>
      <c r="AP6" s="456"/>
      <c r="AQ6" s="456"/>
      <c r="AR6" s="456"/>
      <c r="AS6" s="456"/>
      <c r="AT6" s="456"/>
      <c r="AU6" s="456"/>
      <c r="AV6" s="456"/>
      <c r="AW6" s="456"/>
      <c r="AX6" s="456"/>
      <c r="AY6" s="456"/>
      <c r="AZ6" s="456"/>
      <c r="BA6" s="456"/>
      <c r="BB6" s="456"/>
      <c r="BC6" s="456"/>
      <c r="BD6" s="456"/>
      <c r="BE6" s="456"/>
      <c r="BF6" s="456"/>
      <c r="BG6" s="456"/>
      <c r="BH6" s="156"/>
      <c r="BI6" s="156"/>
    </row>
    <row r="7" spans="2:69" s="157" customFormat="1" ht="20.25" customHeight="1" x14ac:dyDescent="0.25">
      <c r="C7" s="458" t="s">
        <v>73</v>
      </c>
      <c r="D7" s="458"/>
      <c r="E7" s="458"/>
      <c r="F7" s="458"/>
      <c r="G7" s="458"/>
      <c r="H7" s="458"/>
      <c r="I7" s="458"/>
      <c r="J7" s="458"/>
      <c r="K7" s="458"/>
      <c r="L7" s="458"/>
      <c r="M7" s="458"/>
      <c r="N7" s="458"/>
      <c r="O7" s="458"/>
      <c r="P7" s="458"/>
      <c r="Q7" s="458"/>
      <c r="R7" s="458"/>
      <c r="S7" s="458"/>
      <c r="T7" s="458"/>
      <c r="U7" s="458"/>
      <c r="V7" s="458"/>
      <c r="W7" s="458"/>
      <c r="X7" s="458"/>
      <c r="Y7" s="458"/>
      <c r="Z7" s="458"/>
      <c r="AA7" s="458"/>
      <c r="AB7" s="458"/>
      <c r="AC7" s="458"/>
      <c r="AD7" s="458"/>
      <c r="AE7" s="458"/>
      <c r="AF7" s="458"/>
      <c r="AG7" s="458"/>
      <c r="AH7" s="458"/>
      <c r="AI7" s="458"/>
      <c r="AJ7" s="458"/>
      <c r="AK7" s="458"/>
      <c r="AL7" s="458"/>
      <c r="AM7" s="458"/>
      <c r="AN7" s="458"/>
      <c r="AO7" s="458"/>
      <c r="AP7" s="458"/>
      <c r="AQ7" s="458"/>
      <c r="AR7" s="458"/>
      <c r="AS7" s="458"/>
      <c r="AT7" s="458"/>
      <c r="AU7" s="458"/>
      <c r="AV7" s="458"/>
      <c r="AW7" s="458"/>
      <c r="AX7" s="458"/>
      <c r="AY7" s="458"/>
      <c r="AZ7" s="458"/>
      <c r="BA7" s="458"/>
      <c r="BB7" s="458"/>
      <c r="BC7" s="458"/>
      <c r="BD7" s="458"/>
      <c r="BE7" s="458"/>
      <c r="BF7" s="458"/>
      <c r="BG7" s="458"/>
      <c r="BH7" s="158"/>
      <c r="BI7" s="158"/>
      <c r="BJ7" s="158"/>
    </row>
    <row r="8" spans="2:69" s="155" customFormat="1" ht="6" customHeight="1" x14ac:dyDescent="0.2">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30"/>
      <c r="AL8" s="130"/>
      <c r="AM8" s="130"/>
      <c r="AN8" s="130"/>
      <c r="AO8" s="130"/>
      <c r="AP8" s="130"/>
      <c r="AQ8" s="130"/>
      <c r="AR8" s="130"/>
      <c r="AS8" s="130"/>
      <c r="AT8" s="130"/>
      <c r="AU8" s="130"/>
      <c r="AV8" s="130"/>
      <c r="AW8" s="130"/>
      <c r="AX8" s="130"/>
      <c r="AY8" s="130"/>
      <c r="AZ8" s="130"/>
      <c r="BA8" s="130"/>
      <c r="BB8" s="130"/>
      <c r="BC8" s="130"/>
      <c r="BD8" s="130"/>
      <c r="BE8" s="130"/>
      <c r="BF8" s="130"/>
      <c r="BG8" s="130"/>
      <c r="BH8" s="159"/>
      <c r="BI8" s="159"/>
      <c r="BJ8" s="159"/>
    </row>
    <row r="9" spans="2:69" s="155" customFormat="1" ht="17.25" customHeight="1" x14ac:dyDescent="0.2">
      <c r="C9" s="468" t="s">
        <v>1</v>
      </c>
      <c r="D9" s="468"/>
      <c r="E9" s="468"/>
      <c r="F9" s="468"/>
      <c r="G9" s="468"/>
      <c r="H9" s="468"/>
      <c r="I9" s="468"/>
      <c r="J9" s="468"/>
      <c r="K9" s="468"/>
      <c r="L9" s="467"/>
      <c r="M9" s="467"/>
      <c r="N9" s="467"/>
      <c r="O9" s="467"/>
      <c r="P9" s="467"/>
      <c r="Q9" s="467"/>
      <c r="R9" s="467"/>
      <c r="S9" s="467"/>
      <c r="T9" s="467"/>
      <c r="U9" s="160"/>
      <c r="V9" s="160"/>
      <c r="W9" s="160"/>
      <c r="X9" s="160"/>
      <c r="Y9" s="160"/>
      <c r="Z9" s="160"/>
      <c r="AA9" s="160"/>
      <c r="AB9" s="160"/>
      <c r="AC9" s="160"/>
      <c r="AD9" s="130"/>
      <c r="AE9" s="130"/>
      <c r="AF9" s="130"/>
      <c r="AG9" s="130"/>
      <c r="AH9" s="130"/>
      <c r="AI9" s="130"/>
      <c r="AJ9" s="130"/>
      <c r="AK9" s="457" t="s">
        <v>172</v>
      </c>
      <c r="AL9" s="457"/>
      <c r="AM9" s="457"/>
      <c r="AN9" s="457"/>
      <c r="AO9" s="457"/>
      <c r="AP9" s="457"/>
      <c r="AQ9" s="457"/>
      <c r="AR9" s="457"/>
      <c r="AS9" s="457"/>
      <c r="AT9" s="457"/>
      <c r="AU9" s="457"/>
      <c r="AV9" s="457"/>
      <c r="AW9" s="457"/>
      <c r="AX9" s="457"/>
      <c r="AY9" s="457"/>
      <c r="AZ9" s="131"/>
      <c r="BA9" s="459"/>
      <c r="BB9" s="459"/>
      <c r="BC9" s="459"/>
      <c r="BD9" s="459"/>
      <c r="BE9" s="459"/>
      <c r="BF9" s="459"/>
      <c r="BG9" s="131"/>
      <c r="BH9" s="159"/>
      <c r="BI9" s="159"/>
      <c r="BJ9" s="159"/>
    </row>
    <row r="10" spans="2:69" s="155" customFormat="1" ht="5.25" customHeight="1" x14ac:dyDescent="0.2">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59"/>
      <c r="BI10" s="159"/>
      <c r="BJ10" s="159"/>
    </row>
    <row r="11" spans="2:69" s="155" customFormat="1" ht="19.5" customHeight="1" x14ac:dyDescent="0.2">
      <c r="C11" s="450" t="s">
        <v>10</v>
      </c>
      <c r="D11" s="450"/>
      <c r="E11" s="450"/>
      <c r="F11" s="450"/>
      <c r="G11" s="450"/>
      <c r="H11" s="450"/>
      <c r="I11" s="450"/>
      <c r="J11" s="450"/>
      <c r="K11" s="131"/>
      <c r="L11" s="451"/>
      <c r="M11" s="451"/>
      <c r="N11" s="451"/>
      <c r="O11" s="451"/>
      <c r="P11" s="451"/>
      <c r="Q11" s="451"/>
      <c r="R11" s="451"/>
      <c r="S11" s="451"/>
      <c r="T11" s="451"/>
      <c r="U11" s="451"/>
      <c r="V11" s="451"/>
      <c r="W11" s="451"/>
      <c r="X11" s="451"/>
      <c r="Y11" s="451"/>
      <c r="Z11" s="451"/>
      <c r="AA11" s="451"/>
      <c r="AB11" s="451"/>
      <c r="AC11" s="451"/>
      <c r="AD11" s="451"/>
      <c r="AE11" s="451"/>
      <c r="AF11" s="451"/>
      <c r="AG11" s="451"/>
      <c r="AH11" s="451"/>
      <c r="AI11" s="451"/>
      <c r="AJ11" s="451"/>
      <c r="AK11" s="451"/>
      <c r="AL11" s="451"/>
      <c r="AM11" s="451"/>
      <c r="AN11" s="451"/>
      <c r="AO11" s="451"/>
      <c r="AP11" s="451"/>
      <c r="AQ11" s="451"/>
      <c r="AR11" s="451"/>
      <c r="AS11" s="451"/>
      <c r="AT11" s="451"/>
      <c r="AU11" s="451"/>
      <c r="AV11" s="451"/>
      <c r="AW11" s="451"/>
      <c r="AX11" s="451"/>
      <c r="AY11" s="451"/>
      <c r="AZ11" s="451"/>
      <c r="BA11" s="451"/>
      <c r="BB11" s="451"/>
      <c r="BC11" s="451"/>
      <c r="BD11" s="451"/>
      <c r="BE11" s="451"/>
      <c r="BF11" s="451"/>
      <c r="BG11" s="131"/>
      <c r="BH11" s="159"/>
      <c r="BI11" s="159"/>
      <c r="BJ11" s="159"/>
    </row>
    <row r="12" spans="2:69" s="155" customFormat="1" ht="5.25" customHeight="1" x14ac:dyDescent="0.2">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59"/>
      <c r="BI12" s="159"/>
      <c r="BJ12" s="159"/>
    </row>
    <row r="13" spans="2:69" s="155" customFormat="1" ht="19.5" customHeight="1" x14ac:dyDescent="0.25">
      <c r="C13" s="450" t="s">
        <v>2</v>
      </c>
      <c r="D13" s="450"/>
      <c r="E13" s="450"/>
      <c r="F13" s="450"/>
      <c r="G13" s="450"/>
      <c r="H13" s="450"/>
      <c r="I13" s="450"/>
      <c r="J13" s="450"/>
      <c r="K13" s="161"/>
      <c r="L13" s="448"/>
      <c r="M13" s="448"/>
      <c r="N13" s="448"/>
      <c r="O13" s="448"/>
      <c r="P13" s="448"/>
      <c r="Q13" s="448"/>
      <c r="R13" s="448"/>
      <c r="S13" s="448"/>
      <c r="T13" s="448"/>
      <c r="U13" s="132"/>
      <c r="V13" s="162" t="s">
        <v>41</v>
      </c>
      <c r="W13" s="132"/>
      <c r="X13" s="451"/>
      <c r="Y13" s="451"/>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451"/>
      <c r="AW13" s="451"/>
      <c r="AX13" s="451"/>
      <c r="AY13" s="451"/>
      <c r="AZ13" s="451"/>
      <c r="BA13" s="451"/>
      <c r="BB13" s="451"/>
      <c r="BC13" s="451"/>
      <c r="BD13" s="451"/>
      <c r="BE13" s="451"/>
      <c r="BF13" s="451"/>
      <c r="BG13" s="132"/>
      <c r="BH13" s="159"/>
      <c r="BI13" s="159"/>
      <c r="BJ13" s="159"/>
      <c r="BQ13" s="163"/>
    </row>
    <row r="14" spans="2:69" s="155" customFormat="1" ht="5.25" customHeight="1" x14ac:dyDescent="0.2">
      <c r="C14" s="130"/>
      <c r="D14" s="130"/>
      <c r="E14" s="130"/>
      <c r="F14" s="130"/>
      <c r="G14" s="130"/>
      <c r="H14" s="130"/>
      <c r="I14" s="130"/>
      <c r="J14" s="130"/>
      <c r="K14" s="161"/>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0"/>
      <c r="AY14" s="130"/>
      <c r="AZ14" s="130"/>
      <c r="BA14" s="130"/>
      <c r="BB14" s="130"/>
      <c r="BC14" s="130"/>
      <c r="BD14" s="130"/>
      <c r="BE14" s="130"/>
      <c r="BF14" s="130"/>
      <c r="BG14" s="130"/>
      <c r="BH14" s="159"/>
      <c r="BI14" s="159"/>
      <c r="BJ14" s="159"/>
    </row>
    <row r="15" spans="2:69" s="155" customFormat="1" ht="19.5" customHeight="1" x14ac:dyDescent="0.25">
      <c r="C15" s="133" t="s">
        <v>40</v>
      </c>
      <c r="D15" s="133"/>
      <c r="E15" s="133"/>
      <c r="F15" s="133"/>
      <c r="G15" s="133"/>
      <c r="H15" s="133"/>
      <c r="I15" s="133"/>
      <c r="J15" s="133"/>
      <c r="K15" s="161"/>
      <c r="L15" s="449"/>
      <c r="M15" s="449"/>
      <c r="N15" s="449"/>
      <c r="O15" s="449"/>
      <c r="P15" s="449"/>
      <c r="Q15" s="449"/>
      <c r="R15" s="449"/>
      <c r="S15" s="449"/>
      <c r="T15" s="449"/>
      <c r="U15" s="449"/>
      <c r="V15" s="449"/>
      <c r="W15" s="449"/>
      <c r="X15" s="449"/>
      <c r="Y15" s="449"/>
      <c r="Z15" s="449"/>
      <c r="AA15" s="447" t="s">
        <v>96</v>
      </c>
      <c r="AB15" s="447"/>
      <c r="AC15" s="447"/>
      <c r="AD15" s="447"/>
      <c r="AE15" s="447"/>
      <c r="AF15" s="447"/>
      <c r="AG15" s="447"/>
      <c r="AH15" s="447"/>
      <c r="AI15" s="447"/>
      <c r="AJ15" s="447"/>
      <c r="AK15" s="447"/>
      <c r="AL15" s="447"/>
      <c r="AM15" s="452"/>
      <c r="AN15" s="452"/>
      <c r="AO15" s="452"/>
      <c r="AP15" s="452"/>
      <c r="AQ15" s="452"/>
      <c r="AR15" s="452"/>
      <c r="AS15" s="452"/>
      <c r="AT15" s="452"/>
      <c r="AU15" s="452"/>
      <c r="AV15" s="452"/>
      <c r="AW15" s="452"/>
      <c r="AX15" s="452"/>
      <c r="AY15" s="452"/>
      <c r="AZ15" s="452"/>
      <c r="BA15" s="452"/>
      <c r="BB15" s="452"/>
      <c r="BC15" s="452"/>
      <c r="BD15" s="452"/>
      <c r="BE15" s="452"/>
      <c r="BF15" s="452"/>
      <c r="BG15" s="133"/>
      <c r="BH15" s="159"/>
      <c r="BI15" s="159"/>
      <c r="BJ15" s="159"/>
      <c r="BQ15" s="163"/>
    </row>
    <row r="16" spans="2:69" s="155" customFormat="1" ht="5.25" customHeight="1" x14ac:dyDescent="0.2">
      <c r="C16" s="134"/>
      <c r="D16" s="134"/>
      <c r="E16" s="134"/>
      <c r="F16" s="134"/>
      <c r="G16" s="134"/>
      <c r="H16" s="134"/>
      <c r="I16" s="134"/>
      <c r="J16" s="134"/>
      <c r="K16" s="134"/>
      <c r="L16" s="134"/>
      <c r="M16" s="134"/>
      <c r="N16" s="134"/>
      <c r="O16" s="134"/>
      <c r="P16" s="134"/>
      <c r="Q16" s="134"/>
      <c r="R16" s="134"/>
      <c r="S16" s="134"/>
      <c r="T16" s="134"/>
      <c r="U16" s="134"/>
      <c r="V16" s="134"/>
      <c r="W16" s="134"/>
      <c r="X16" s="134"/>
      <c r="Y16" s="134"/>
      <c r="Z16" s="134"/>
      <c r="AA16" s="134"/>
      <c r="AB16" s="134"/>
      <c r="AC16" s="134"/>
      <c r="AD16" s="134"/>
      <c r="AE16" s="134"/>
      <c r="AF16" s="134"/>
      <c r="AG16" s="134"/>
      <c r="AH16" s="134"/>
      <c r="AI16" s="134"/>
      <c r="AJ16" s="134"/>
      <c r="AK16" s="134"/>
      <c r="AL16" s="134"/>
      <c r="AM16" s="134"/>
      <c r="AN16" s="134"/>
      <c r="AO16" s="134"/>
      <c r="AP16" s="134"/>
      <c r="AQ16" s="134"/>
      <c r="AR16" s="134"/>
      <c r="AS16" s="134"/>
      <c r="AT16" s="134"/>
      <c r="AU16" s="134"/>
      <c r="AV16" s="134"/>
      <c r="AW16" s="134"/>
      <c r="AX16" s="134"/>
      <c r="AY16" s="134"/>
      <c r="AZ16" s="134"/>
      <c r="BA16" s="134"/>
      <c r="BB16" s="134"/>
      <c r="BC16" s="134"/>
      <c r="BD16" s="134"/>
      <c r="BE16" s="134"/>
      <c r="BF16" s="134"/>
      <c r="BG16" s="134"/>
      <c r="BH16" s="159"/>
      <c r="BI16" s="159"/>
      <c r="BJ16" s="159"/>
    </row>
    <row r="17" spans="3:62" s="155" customFormat="1" ht="17.25" customHeight="1" x14ac:dyDescent="0.2">
      <c r="C17" s="159"/>
      <c r="D17" s="159"/>
      <c r="E17" s="159"/>
      <c r="F17" s="159"/>
      <c r="G17" s="159"/>
      <c r="H17" s="159"/>
      <c r="I17" s="159"/>
      <c r="J17" s="159"/>
      <c r="K17" s="159"/>
      <c r="L17" s="159"/>
      <c r="M17" s="159"/>
      <c r="N17" s="159"/>
      <c r="O17" s="159"/>
      <c r="P17" s="159"/>
      <c r="Q17" s="159"/>
      <c r="R17" s="159"/>
      <c r="S17" s="159"/>
      <c r="T17" s="159"/>
      <c r="U17" s="159"/>
      <c r="V17" s="159"/>
      <c r="W17" s="159"/>
      <c r="X17" s="159"/>
      <c r="Y17" s="159"/>
      <c r="Z17" s="159"/>
      <c r="AA17" s="159"/>
      <c r="AB17" s="159"/>
      <c r="AC17" s="159"/>
      <c r="AD17" s="159"/>
      <c r="AE17" s="159"/>
      <c r="AF17" s="159"/>
      <c r="AG17" s="159"/>
      <c r="AH17" s="159"/>
      <c r="AI17" s="159"/>
      <c r="AJ17" s="159"/>
      <c r="AK17" s="159"/>
      <c r="AL17" s="159"/>
      <c r="AM17" s="159"/>
      <c r="AN17" s="159"/>
      <c r="AO17" s="159"/>
      <c r="AP17" s="159"/>
      <c r="AQ17" s="159"/>
      <c r="AR17" s="159"/>
      <c r="AS17" s="159"/>
      <c r="AT17" s="159"/>
      <c r="AU17" s="159"/>
      <c r="AV17" s="159"/>
      <c r="AW17" s="159"/>
      <c r="AX17" s="159"/>
      <c r="AY17" s="159"/>
      <c r="AZ17" s="159"/>
      <c r="BA17" s="159"/>
      <c r="BB17" s="159"/>
      <c r="BC17" s="159"/>
      <c r="BD17" s="159"/>
      <c r="BE17" s="159"/>
      <c r="BF17" s="159"/>
      <c r="BG17" s="159"/>
      <c r="BH17" s="159"/>
      <c r="BI17" s="159"/>
      <c r="BJ17" s="159"/>
    </row>
    <row r="18" spans="3:62" s="157" customFormat="1" ht="20.25" customHeight="1" x14ac:dyDescent="0.25">
      <c r="C18" s="458" t="s">
        <v>94</v>
      </c>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c r="AO18" s="458"/>
      <c r="AP18" s="458"/>
      <c r="AQ18" s="458"/>
      <c r="AR18" s="458"/>
      <c r="AS18" s="458"/>
      <c r="AT18" s="458"/>
      <c r="AU18" s="458"/>
      <c r="AV18" s="458"/>
      <c r="AW18" s="458"/>
      <c r="AX18" s="458"/>
      <c r="AY18" s="458"/>
      <c r="AZ18" s="458"/>
      <c r="BA18" s="458"/>
      <c r="BB18" s="458"/>
      <c r="BC18" s="458"/>
      <c r="BD18" s="458"/>
      <c r="BE18" s="458"/>
      <c r="BF18" s="458"/>
      <c r="BG18" s="458"/>
      <c r="BH18" s="158"/>
      <c r="BI18" s="158"/>
      <c r="BJ18" s="158"/>
    </row>
    <row r="19" spans="3:62" s="157" customFormat="1" ht="18.75" customHeight="1" x14ac:dyDescent="0.25">
      <c r="C19" s="444" t="s">
        <v>121</v>
      </c>
      <c r="D19" s="444"/>
      <c r="E19" s="444"/>
      <c r="F19" s="444"/>
      <c r="G19" s="444"/>
      <c r="H19" s="444"/>
      <c r="I19" s="444"/>
      <c r="J19" s="444"/>
      <c r="K19" s="444"/>
      <c r="L19" s="444"/>
      <c r="M19" s="444"/>
      <c r="N19" s="444"/>
      <c r="O19" s="444"/>
      <c r="P19" s="444"/>
      <c r="Q19" s="444"/>
      <c r="R19" s="444"/>
      <c r="S19" s="444"/>
      <c r="T19" s="444"/>
      <c r="U19" s="444"/>
      <c r="V19" s="444"/>
      <c r="W19" s="444"/>
      <c r="X19" s="444"/>
      <c r="Y19" s="444"/>
      <c r="Z19" s="444"/>
      <c r="AA19" s="444"/>
      <c r="AB19" s="444"/>
      <c r="AC19" s="444"/>
      <c r="AD19" s="444"/>
      <c r="AE19" s="444"/>
      <c r="AF19" s="444"/>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158"/>
      <c r="BI19" s="158"/>
      <c r="BJ19" s="158"/>
    </row>
    <row r="20" spans="3:62" s="157" customFormat="1" ht="18.75" customHeight="1" x14ac:dyDescent="0.25">
      <c r="C20" s="444"/>
      <c r="D20" s="444"/>
      <c r="E20" s="444"/>
      <c r="F20" s="444"/>
      <c r="G20" s="444"/>
      <c r="H20" s="444"/>
      <c r="I20" s="444"/>
      <c r="J20" s="444"/>
      <c r="K20" s="444"/>
      <c r="L20" s="444"/>
      <c r="M20" s="444"/>
      <c r="N20" s="444"/>
      <c r="O20" s="444"/>
      <c r="P20" s="444"/>
      <c r="Q20" s="444"/>
      <c r="R20" s="444"/>
      <c r="S20" s="444"/>
      <c r="T20" s="444"/>
      <c r="U20" s="444"/>
      <c r="V20" s="444"/>
      <c r="W20" s="444"/>
      <c r="X20" s="444"/>
      <c r="Y20" s="444"/>
      <c r="Z20" s="444"/>
      <c r="AA20" s="444"/>
      <c r="AB20" s="444"/>
      <c r="AC20" s="444"/>
      <c r="AD20" s="444"/>
      <c r="AE20" s="444"/>
      <c r="AF20" s="444"/>
      <c r="AG20" s="444"/>
      <c r="AH20" s="444"/>
      <c r="AI20" s="444"/>
      <c r="AJ20" s="444"/>
      <c r="AK20" s="444"/>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158"/>
      <c r="BI20" s="158"/>
      <c r="BJ20" s="158"/>
    </row>
    <row r="21" spans="3:62" s="157" customFormat="1" ht="11.25" customHeight="1" x14ac:dyDescent="0.25">
      <c r="C21" s="131"/>
      <c r="D21" s="164"/>
      <c r="E21" s="164"/>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378"/>
      <c r="AK21" s="164"/>
      <c r="AL21" s="166" t="str">
        <f>IF(AND(Q22&lt;&gt;0,AC22=0),"Veuillez indiquer le montant du plafond d'abondement PEE que vous avez choisi ou alors le plafond légal de 3 709,44 €.","")</f>
        <v/>
      </c>
      <c r="AM21" s="164"/>
      <c r="AN21" s="164"/>
      <c r="AO21" s="164"/>
      <c r="AP21" s="164"/>
      <c r="AQ21" s="164"/>
      <c r="AR21" s="164"/>
      <c r="AS21" s="164"/>
      <c r="AT21" s="164"/>
      <c r="AU21" s="164"/>
      <c r="AV21" s="164"/>
      <c r="AW21" s="164"/>
      <c r="AX21" s="164"/>
      <c r="AY21" s="164"/>
      <c r="AZ21" s="164"/>
      <c r="BA21" s="164"/>
      <c r="BB21" s="164"/>
      <c r="BC21" s="164"/>
      <c r="BD21" s="164"/>
      <c r="BE21" s="164"/>
      <c r="BF21" s="164"/>
      <c r="BG21" s="165"/>
      <c r="BH21" s="158"/>
      <c r="BI21" s="158"/>
      <c r="BJ21" s="158"/>
    </row>
    <row r="22" spans="3:62" s="155" customFormat="1" ht="15.75" customHeight="1" x14ac:dyDescent="0.2">
      <c r="C22" s="132" t="s">
        <v>82</v>
      </c>
      <c r="D22" s="132"/>
      <c r="E22" s="132"/>
      <c r="F22" s="132"/>
      <c r="G22" s="132"/>
      <c r="H22" s="132"/>
      <c r="I22" s="130"/>
      <c r="J22" s="130"/>
      <c r="K22" s="132" t="s">
        <v>29</v>
      </c>
      <c r="L22" s="130"/>
      <c r="M22" s="130"/>
      <c r="N22" s="130"/>
      <c r="O22" s="130"/>
      <c r="P22" s="130"/>
      <c r="Q22" s="445"/>
      <c r="R22" s="445"/>
      <c r="S22" s="445"/>
      <c r="T22" s="445"/>
      <c r="U22" s="130"/>
      <c r="V22" s="130"/>
      <c r="W22" s="132" t="s">
        <v>30</v>
      </c>
      <c r="X22" s="130"/>
      <c r="Y22" s="130"/>
      <c r="Z22" s="130"/>
      <c r="AA22" s="130"/>
      <c r="AB22" s="130"/>
      <c r="AC22" s="446"/>
      <c r="AD22" s="446"/>
      <c r="AE22" s="446"/>
      <c r="AF22" s="446"/>
      <c r="AG22" s="446"/>
      <c r="AH22" s="446"/>
      <c r="AI22" s="446"/>
      <c r="AJ22" s="130"/>
      <c r="AK22" s="130"/>
      <c r="AL22" s="166" t="str">
        <f>IF($AC$22&gt;8%*PASS,"Erreur : Le plafond d'abondement PEE doit être inférieur à 3 709,44 €","")</f>
        <v/>
      </c>
      <c r="AM22" s="130"/>
      <c r="AN22" s="130"/>
      <c r="AO22" s="130"/>
      <c r="AP22" s="130"/>
      <c r="AQ22" s="130"/>
      <c r="AR22" s="130"/>
      <c r="AS22" s="130"/>
      <c r="AT22" s="130"/>
      <c r="AU22" s="165"/>
      <c r="AV22" s="165"/>
      <c r="AW22" s="165"/>
      <c r="AX22" s="165"/>
      <c r="AY22" s="165"/>
      <c r="AZ22" s="165"/>
      <c r="BA22" s="165"/>
      <c r="BB22" s="165"/>
      <c r="BC22" s="165"/>
      <c r="BD22" s="165"/>
      <c r="BE22" s="165"/>
      <c r="BF22" s="165"/>
      <c r="BG22" s="165"/>
      <c r="BH22" s="159"/>
      <c r="BI22" s="159"/>
      <c r="BJ22" s="159"/>
    </row>
    <row r="23" spans="3:62" s="155" customFormat="1" ht="11.25" customHeight="1" x14ac:dyDescent="0.2">
      <c r="C23" s="132"/>
      <c r="D23" s="132"/>
      <c r="E23" s="132"/>
      <c r="F23" s="132"/>
      <c r="G23" s="132"/>
      <c r="H23" s="132"/>
      <c r="I23" s="132"/>
      <c r="J23" s="132"/>
      <c r="K23" s="130"/>
      <c r="L23" s="130"/>
      <c r="M23" s="130"/>
      <c r="N23" s="130"/>
      <c r="O23" s="130"/>
      <c r="P23" s="130"/>
      <c r="Q23" s="130"/>
      <c r="R23" s="130"/>
      <c r="S23" s="130"/>
      <c r="T23" s="130"/>
      <c r="U23" s="130"/>
      <c r="V23" s="130"/>
      <c r="W23" s="130"/>
      <c r="X23" s="130"/>
      <c r="Y23" s="130"/>
      <c r="Z23" s="130"/>
      <c r="AA23" s="130"/>
      <c r="AB23" s="130"/>
      <c r="AC23" s="165"/>
      <c r="AD23" s="165"/>
      <c r="AE23" s="167"/>
      <c r="AF23" s="165"/>
      <c r="AG23" s="165"/>
      <c r="AH23" s="165"/>
      <c r="AI23" s="165"/>
      <c r="AJ23" s="165"/>
      <c r="AK23" s="165"/>
      <c r="AL23" s="165"/>
      <c r="AM23" s="165"/>
      <c r="AN23" s="165"/>
      <c r="AO23" s="165"/>
      <c r="AP23" s="165"/>
      <c r="AQ23" s="165"/>
      <c r="AR23" s="165"/>
      <c r="AS23" s="165"/>
      <c r="AT23" s="165"/>
      <c r="AU23" s="165"/>
      <c r="AV23" s="165"/>
      <c r="AW23" s="165"/>
      <c r="AX23" s="165"/>
      <c r="AY23" s="165"/>
      <c r="AZ23" s="165"/>
      <c r="BA23" s="130"/>
      <c r="BB23" s="130"/>
      <c r="BC23" s="130"/>
      <c r="BD23" s="130"/>
      <c r="BE23" s="130"/>
      <c r="BF23" s="130"/>
      <c r="BG23" s="130"/>
      <c r="BH23" s="159"/>
      <c r="BI23" s="159"/>
      <c r="BJ23" s="159"/>
    </row>
    <row r="24" spans="3:62" s="155" customFormat="1" ht="11.25" customHeight="1" x14ac:dyDescent="0.2">
      <c r="C24" s="132"/>
      <c r="D24" s="132"/>
      <c r="E24" s="132"/>
      <c r="F24" s="132"/>
      <c r="G24" s="132"/>
      <c r="H24" s="132"/>
      <c r="I24" s="132"/>
      <c r="J24" s="132"/>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66" t="str">
        <f>IF(OR($Q$22&gt;300%,Q26&gt;300%),"Attention :  Le taux d'abondement doit être inférieur à 300% par tranche de 5%","")</f>
        <v/>
      </c>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59"/>
      <c r="BI24" s="159"/>
      <c r="BJ24" s="159"/>
    </row>
    <row r="25" spans="3:62" s="155" customFormat="1" ht="11.25" customHeight="1" x14ac:dyDescent="0.2">
      <c r="C25" s="132"/>
      <c r="D25" s="132"/>
      <c r="E25" s="132"/>
      <c r="F25" s="132"/>
      <c r="G25" s="132"/>
      <c r="H25" s="132"/>
      <c r="I25" s="132"/>
      <c r="J25" s="132"/>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66" t="str">
        <f>IF(AND(Q26&lt;&gt;0,AC26=0),"Veuillez indiquer le montant du plafond d'abondement PERCOL que vous avez choisi ou alors le plafond légal de 7 418,88 €.","")</f>
        <v/>
      </c>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59"/>
      <c r="BI25" s="159"/>
      <c r="BJ25" s="159"/>
    </row>
    <row r="26" spans="3:62" s="155" customFormat="1" ht="16.5" customHeight="1" x14ac:dyDescent="0.2">
      <c r="C26" s="132" t="s">
        <v>120</v>
      </c>
      <c r="D26" s="132"/>
      <c r="E26" s="132"/>
      <c r="F26" s="132"/>
      <c r="G26" s="132"/>
      <c r="H26" s="132"/>
      <c r="I26" s="130"/>
      <c r="J26" s="130"/>
      <c r="K26" s="133" t="s">
        <v>29</v>
      </c>
      <c r="L26" s="168"/>
      <c r="M26" s="168"/>
      <c r="N26" s="130"/>
      <c r="O26" s="130"/>
      <c r="P26" s="130"/>
      <c r="Q26" s="445"/>
      <c r="R26" s="445"/>
      <c r="S26" s="445"/>
      <c r="T26" s="445"/>
      <c r="U26" s="169"/>
      <c r="V26" s="130"/>
      <c r="W26" s="132" t="s">
        <v>30</v>
      </c>
      <c r="X26" s="130"/>
      <c r="Y26" s="130"/>
      <c r="Z26" s="130"/>
      <c r="AA26" s="130"/>
      <c r="AB26" s="130"/>
      <c r="AC26" s="446"/>
      <c r="AD26" s="446"/>
      <c r="AE26" s="446"/>
      <c r="AF26" s="446"/>
      <c r="AG26" s="446"/>
      <c r="AH26" s="446"/>
      <c r="AI26" s="446"/>
      <c r="AJ26" s="130"/>
      <c r="AK26" s="130"/>
      <c r="AL26" s="166" t="str">
        <f>IF(AC26&gt;16%*PASS,"Erreur : Le plafond d'abondement PERCOL doit être inférieur à 7 418,88 €","")</f>
        <v/>
      </c>
      <c r="AM26" s="130"/>
      <c r="AN26" s="130"/>
      <c r="AO26" s="130"/>
      <c r="AP26" s="130"/>
      <c r="AQ26" s="130"/>
      <c r="AR26" s="130"/>
      <c r="AS26" s="130"/>
      <c r="AT26" s="130"/>
      <c r="AU26" s="130"/>
      <c r="AV26" s="130"/>
      <c r="AW26" s="130"/>
      <c r="AX26" s="130"/>
      <c r="AY26" s="130"/>
      <c r="AZ26" s="130"/>
      <c r="BA26" s="130"/>
      <c r="BB26" s="130"/>
      <c r="BC26" s="130"/>
      <c r="BD26" s="130"/>
      <c r="BE26" s="130"/>
      <c r="BF26" s="130"/>
      <c r="BG26" s="130"/>
      <c r="BH26" s="159"/>
      <c r="BI26" s="170"/>
      <c r="BJ26" s="159"/>
    </row>
    <row r="27" spans="3:62" s="155" customFormat="1" ht="6.75" customHeight="1" x14ac:dyDescent="0.2">
      <c r="C27" s="132"/>
      <c r="D27" s="132"/>
      <c r="E27" s="132"/>
      <c r="F27" s="132"/>
      <c r="G27" s="132"/>
      <c r="H27" s="132"/>
      <c r="I27" s="130"/>
      <c r="J27" s="130"/>
      <c r="K27" s="395"/>
      <c r="L27" s="168"/>
      <c r="M27" s="168"/>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0"/>
      <c r="AY27" s="130"/>
      <c r="AZ27" s="130"/>
      <c r="BA27" s="130"/>
      <c r="BB27" s="130"/>
      <c r="BC27" s="130"/>
      <c r="BD27" s="130"/>
      <c r="BE27" s="130"/>
      <c r="BF27" s="130"/>
      <c r="BG27" s="130"/>
      <c r="BH27" s="159"/>
      <c r="BI27" s="170"/>
      <c r="BJ27" s="159"/>
    </row>
    <row r="28" spans="3:62" s="155" customFormat="1" ht="3" customHeight="1" x14ac:dyDescent="0.2">
      <c r="C28" s="132"/>
      <c r="D28" s="132"/>
      <c r="E28" s="132"/>
      <c r="F28" s="132"/>
      <c r="G28" s="132"/>
      <c r="H28" s="132"/>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0"/>
      <c r="AY28" s="130"/>
      <c r="AZ28" s="130"/>
      <c r="BA28" s="130"/>
      <c r="BB28" s="130"/>
      <c r="BC28" s="130"/>
      <c r="BD28" s="130"/>
      <c r="BE28" s="130"/>
      <c r="BF28" s="130"/>
      <c r="BG28" s="130"/>
      <c r="BH28" s="159"/>
      <c r="BI28" s="134"/>
      <c r="BJ28" s="159"/>
    </row>
    <row r="29" spans="3:62" s="155" customFormat="1" ht="16.5" hidden="1" customHeight="1" x14ac:dyDescent="0.2">
      <c r="C29" s="132"/>
      <c r="D29" s="132"/>
      <c r="E29" s="132"/>
      <c r="F29" s="132"/>
      <c r="G29" s="132"/>
      <c r="H29" s="132"/>
      <c r="I29" s="130"/>
      <c r="J29" s="130"/>
      <c r="K29" s="443"/>
      <c r="L29" s="168"/>
      <c r="M29" s="168"/>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0"/>
      <c r="AY29" s="130"/>
      <c r="AZ29" s="130"/>
      <c r="BA29" s="130"/>
      <c r="BB29" s="130"/>
      <c r="BC29" s="130"/>
      <c r="BD29" s="130"/>
      <c r="BE29" s="130"/>
      <c r="BF29" s="130"/>
      <c r="BG29" s="130"/>
      <c r="BH29" s="159"/>
      <c r="BI29" s="170"/>
      <c r="BJ29" s="159"/>
    </row>
    <row r="30" spans="3:62" s="155" customFormat="1" ht="16.5" hidden="1" customHeight="1" x14ac:dyDescent="0.2">
      <c r="C30" s="442"/>
      <c r="D30" s="442"/>
      <c r="E30" s="442"/>
      <c r="F30" s="442"/>
      <c r="G30" s="442"/>
      <c r="H30" s="396"/>
      <c r="I30" s="396"/>
      <c r="J30" s="396"/>
      <c r="K30" s="396"/>
      <c r="L30" s="396"/>
      <c r="M30" s="398"/>
      <c r="N30" s="398"/>
      <c r="O30" s="398"/>
      <c r="P30" s="398"/>
      <c r="Q30" s="398"/>
      <c r="R30" s="398"/>
      <c r="S30" s="398"/>
      <c r="T30" s="398"/>
      <c r="U30" s="398"/>
      <c r="V30" s="398"/>
      <c r="W30" s="398"/>
      <c r="X30" s="398"/>
      <c r="Y30" s="398"/>
      <c r="Z30" s="398"/>
      <c r="AA30" s="398"/>
      <c r="AB30" s="398"/>
      <c r="AC30" s="398"/>
      <c r="AD30" s="398"/>
      <c r="AE30" s="398"/>
      <c r="AF30" s="398"/>
      <c r="AG30" s="398"/>
      <c r="AH30" s="398"/>
      <c r="AI30" s="398"/>
      <c r="AJ30" s="398"/>
      <c r="AK30" s="398"/>
      <c r="AL30" s="398"/>
      <c r="AM30" s="399"/>
      <c r="AN30" s="130"/>
      <c r="AO30" s="130"/>
      <c r="AP30" s="130"/>
      <c r="AQ30" s="130"/>
      <c r="AR30" s="130"/>
      <c r="AS30" s="130"/>
      <c r="AT30" s="130"/>
      <c r="AU30" s="130"/>
      <c r="AV30" s="130"/>
      <c r="AW30" s="130"/>
      <c r="AX30" s="130"/>
      <c r="AY30" s="130"/>
      <c r="AZ30" s="130"/>
      <c r="BA30" s="130"/>
      <c r="BB30" s="130"/>
      <c r="BC30" s="130"/>
      <c r="BD30" s="130"/>
      <c r="BE30" s="130"/>
      <c r="BF30" s="130"/>
      <c r="BG30" s="130"/>
      <c r="BH30" s="159"/>
      <c r="BI30" s="170"/>
      <c r="BJ30" s="159"/>
    </row>
    <row r="31" spans="3:62" s="155" customFormat="1" ht="24" hidden="1" customHeight="1" x14ac:dyDescent="0.2">
      <c r="C31" s="465"/>
      <c r="D31" s="465"/>
      <c r="E31" s="465"/>
      <c r="F31" s="465"/>
      <c r="G31" s="465"/>
      <c r="H31" s="465"/>
      <c r="I31" s="465"/>
      <c r="J31" s="465"/>
      <c r="K31" s="465"/>
      <c r="L31" s="465"/>
      <c r="M31" s="465"/>
      <c r="N31" s="465"/>
      <c r="O31" s="465"/>
      <c r="P31" s="465"/>
      <c r="Q31" s="465"/>
      <c r="R31" s="465"/>
      <c r="S31" s="465"/>
      <c r="T31" s="465"/>
      <c r="U31" s="465"/>
      <c r="V31" s="465"/>
      <c r="W31" s="465"/>
      <c r="X31" s="465"/>
      <c r="Y31" s="465"/>
      <c r="Z31" s="465"/>
      <c r="AA31" s="465"/>
      <c r="AB31" s="465"/>
      <c r="AC31" s="465"/>
      <c r="AD31" s="465"/>
      <c r="AE31" s="465"/>
      <c r="AF31" s="465"/>
      <c r="AG31" s="465"/>
      <c r="AH31" s="465"/>
      <c r="AI31" s="465"/>
      <c r="AJ31" s="465"/>
      <c r="AK31" s="465"/>
      <c r="AL31" s="465"/>
      <c r="AM31" s="465"/>
      <c r="AN31" s="465"/>
      <c r="AO31" s="465"/>
      <c r="AP31" s="465"/>
      <c r="AQ31" s="465"/>
      <c r="AR31" s="465"/>
      <c r="AS31" s="465"/>
      <c r="AT31" s="465"/>
      <c r="AU31" s="465"/>
      <c r="AV31" s="465"/>
      <c r="AW31" s="465"/>
      <c r="AX31" s="465"/>
      <c r="AY31" s="465"/>
      <c r="AZ31" s="465"/>
      <c r="BA31" s="465"/>
      <c r="BB31" s="465"/>
      <c r="BC31" s="465"/>
      <c r="BD31" s="130"/>
      <c r="BE31" s="130"/>
      <c r="BF31" s="130"/>
      <c r="BG31" s="130"/>
      <c r="BH31" s="159"/>
      <c r="BI31" s="170"/>
      <c r="BJ31" s="159"/>
    </row>
    <row r="32" spans="3:62" s="155" customFormat="1" ht="16.5" hidden="1" customHeight="1" x14ac:dyDescent="0.2">
      <c r="C32" s="465"/>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c r="AN32" s="465"/>
      <c r="AO32" s="465"/>
      <c r="AP32" s="465"/>
      <c r="AQ32" s="465"/>
      <c r="AR32" s="465"/>
      <c r="AS32" s="465"/>
      <c r="AT32" s="465"/>
      <c r="AU32" s="465"/>
      <c r="AV32" s="465"/>
      <c r="AW32" s="465"/>
      <c r="AX32" s="465"/>
      <c r="AY32" s="465"/>
      <c r="AZ32" s="465"/>
      <c r="BA32" s="465"/>
      <c r="BB32" s="465"/>
      <c r="BC32" s="465"/>
      <c r="BD32" s="130"/>
      <c r="BE32" s="130"/>
      <c r="BF32" s="130"/>
      <c r="BG32" s="130"/>
      <c r="BH32" s="159"/>
      <c r="BI32" s="170"/>
      <c r="BJ32" s="159"/>
    </row>
    <row r="33" spans="2:62" s="155" customFormat="1" ht="10.5" customHeight="1" x14ac:dyDescent="0.2">
      <c r="C33" s="171"/>
      <c r="D33" s="134"/>
      <c r="E33" s="134"/>
      <c r="F33" s="134"/>
      <c r="G33" s="134"/>
      <c r="H33" s="134"/>
      <c r="I33" s="134"/>
      <c r="J33" s="134"/>
      <c r="K33" s="134"/>
      <c r="L33" s="134"/>
      <c r="M33" s="134"/>
      <c r="N33" s="134"/>
      <c r="O33" s="134"/>
      <c r="P33" s="134"/>
      <c r="Q33" s="134"/>
      <c r="R33" s="134"/>
      <c r="S33" s="134"/>
      <c r="T33" s="134"/>
      <c r="U33" s="134"/>
      <c r="V33" s="134"/>
      <c r="W33" s="134"/>
      <c r="X33" s="134"/>
      <c r="Y33" s="134"/>
      <c r="Z33" s="134"/>
      <c r="AA33" s="134"/>
      <c r="AB33" s="134"/>
      <c r="AC33" s="134"/>
      <c r="AD33" s="134"/>
      <c r="AE33" s="134"/>
      <c r="AF33" s="134"/>
      <c r="AG33" s="134"/>
      <c r="AH33" s="134"/>
      <c r="AI33" s="134"/>
      <c r="AJ33" s="134"/>
      <c r="AK33" s="134"/>
      <c r="AL33" s="134"/>
      <c r="AM33" s="134"/>
      <c r="AN33" s="134"/>
      <c r="AO33" s="134"/>
      <c r="AP33" s="134"/>
      <c r="AQ33" s="134"/>
      <c r="AR33" s="134"/>
      <c r="AS33" s="134"/>
      <c r="AT33" s="134"/>
      <c r="AU33" s="134"/>
      <c r="AV33" s="134"/>
      <c r="AW33" s="134"/>
      <c r="AX33" s="134"/>
      <c r="AY33" s="134"/>
      <c r="AZ33" s="134"/>
      <c r="BA33" s="134"/>
      <c r="BB33" s="134"/>
      <c r="BC33" s="134"/>
      <c r="BD33" s="134"/>
      <c r="BE33" s="134"/>
      <c r="BF33" s="134"/>
      <c r="BG33" s="134"/>
      <c r="BH33" s="159"/>
      <c r="BI33" s="159"/>
      <c r="BJ33" s="159"/>
    </row>
    <row r="34" spans="2:62" ht="17.25" customHeight="1" x14ac:dyDescent="0.2"/>
    <row r="35" spans="2:62" ht="20.25" customHeight="1" x14ac:dyDescent="0.2">
      <c r="C35" s="458" t="s">
        <v>95</v>
      </c>
      <c r="D35" s="458"/>
      <c r="E35" s="458"/>
      <c r="F35" s="458"/>
      <c r="G35" s="458"/>
      <c r="H35" s="458"/>
      <c r="I35" s="458"/>
      <c r="J35" s="458"/>
      <c r="K35" s="458"/>
      <c r="L35" s="458"/>
      <c r="M35" s="458"/>
      <c r="N35" s="458"/>
      <c r="O35" s="458"/>
      <c r="P35" s="458"/>
      <c r="Q35" s="458"/>
      <c r="R35" s="458"/>
      <c r="S35" s="458"/>
      <c r="T35" s="458"/>
      <c r="U35" s="458"/>
      <c r="V35" s="458"/>
      <c r="W35" s="458"/>
      <c r="X35" s="458"/>
      <c r="Y35" s="458"/>
      <c r="Z35" s="458"/>
      <c r="AA35" s="458"/>
      <c r="AB35" s="458"/>
      <c r="AC35" s="458"/>
      <c r="AD35" s="458"/>
      <c r="AE35" s="458"/>
      <c r="AF35" s="458"/>
      <c r="AG35" s="458"/>
      <c r="AH35" s="458"/>
      <c r="AI35" s="458"/>
      <c r="AJ35" s="458"/>
      <c r="AK35" s="458"/>
      <c r="AL35" s="458"/>
      <c r="AM35" s="458"/>
      <c r="AN35" s="458"/>
      <c r="AO35" s="458"/>
      <c r="AP35" s="458"/>
      <c r="AQ35" s="458"/>
      <c r="AR35" s="458"/>
      <c r="AS35" s="458"/>
      <c r="AT35" s="458"/>
      <c r="AU35" s="458"/>
      <c r="AV35" s="458"/>
      <c r="AW35" s="458"/>
      <c r="AX35" s="458"/>
      <c r="AY35" s="458"/>
      <c r="AZ35" s="458"/>
      <c r="BA35" s="458"/>
      <c r="BB35" s="458"/>
      <c r="BC35" s="458"/>
      <c r="BD35" s="458"/>
      <c r="BE35" s="458"/>
      <c r="BF35" s="458"/>
      <c r="BG35" s="458"/>
    </row>
    <row r="36" spans="2:62" s="155" customFormat="1" ht="20.25" customHeight="1" x14ac:dyDescent="0.2">
      <c r="C36" s="130"/>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c r="AG36" s="172"/>
      <c r="AH36" s="172"/>
      <c r="AI36" s="172"/>
      <c r="AJ36" s="172"/>
      <c r="AK36" s="172"/>
      <c r="AL36" s="172"/>
      <c r="AM36" s="172"/>
      <c r="AN36" s="172"/>
      <c r="AO36" s="172"/>
      <c r="AP36" s="172"/>
      <c r="AQ36" s="172"/>
      <c r="AR36" s="172"/>
      <c r="AS36" s="172"/>
      <c r="AT36" s="172"/>
      <c r="AU36" s="172"/>
      <c r="AV36" s="172"/>
      <c r="AW36" s="172"/>
      <c r="AX36" s="172"/>
      <c r="AY36" s="172"/>
      <c r="AZ36" s="172"/>
      <c r="BA36" s="172"/>
      <c r="BB36" s="172"/>
      <c r="BC36" s="172"/>
      <c r="BD36" s="172"/>
      <c r="BE36" s="172"/>
      <c r="BF36" s="172"/>
      <c r="BG36" s="172"/>
      <c r="BH36" s="173"/>
      <c r="BI36" s="173"/>
    </row>
    <row r="37" spans="2:62" s="155" customFormat="1" ht="33.75" customHeight="1" x14ac:dyDescent="0.2">
      <c r="C37" s="130"/>
      <c r="D37" s="172"/>
      <c r="E37" s="469" t="s">
        <v>118</v>
      </c>
      <c r="F37" s="469"/>
      <c r="G37" s="469"/>
      <c r="H37" s="469"/>
      <c r="I37" s="469"/>
      <c r="J37" s="469"/>
      <c r="K37" s="469"/>
      <c r="L37" s="469"/>
      <c r="M37" s="449" t="s">
        <v>38</v>
      </c>
      <c r="N37" s="449"/>
      <c r="O37" s="449"/>
      <c r="P37" s="449"/>
      <c r="Q37" s="449"/>
      <c r="R37" s="449"/>
      <c r="S37" s="449"/>
      <c r="T37" s="449"/>
      <c r="U37" s="449"/>
      <c r="V37" s="172"/>
      <c r="W37" s="421"/>
      <c r="X37" s="421"/>
      <c r="Y37" s="421"/>
      <c r="Z37" s="421"/>
      <c r="AA37" s="421"/>
      <c r="AB37" s="444" t="s">
        <v>119</v>
      </c>
      <c r="AC37" s="444"/>
      <c r="AD37" s="444"/>
      <c r="AE37" s="444"/>
      <c r="AF37" s="444"/>
      <c r="AG37" s="444"/>
      <c r="AH37" s="444"/>
      <c r="AI37" s="444"/>
      <c r="AJ37" s="444"/>
      <c r="AK37" s="444"/>
      <c r="AL37" s="444"/>
      <c r="AM37" s="470" t="s">
        <v>28</v>
      </c>
      <c r="AN37" s="470"/>
      <c r="AO37" s="470"/>
      <c r="AP37" s="470"/>
      <c r="AQ37" s="470"/>
      <c r="AR37" s="470"/>
      <c r="AS37" s="470"/>
      <c r="AT37" s="470"/>
      <c r="AU37" s="172"/>
      <c r="AV37" s="465" t="str">
        <f>+IF(AM37="Intéressement","La prime d'intéressement, versée en 2024 sur l'exercice fiscal 2023, est limitée à 75% du PASS 2023 (soit 32 994€)",IF(AM37="Participation","La prime de participation, versée en 2024 sur l'exercice fiscal 2023, est limitée à 75% du PASS 2023 (soit 32 994€).",IF(AM37="Jours de repos non pris / CET","La monétisation est limitée à 10 jours par an sauf accord plus restrictif de l'entreprise",IF(AM37="Versements volontaires","Les versements volontaires dans le PEE sont plafonnés à 25% de la rémunération brute annuelle",IF(AM37="Abondement unilatéral","Le montant de  l'abondement unilatéral est plafonné à 2% du PASS, soit 927,36 € en 2024","")))))</f>
        <v>Les versements volontaires dans le PEE sont plafonnés à 25% de la rémunération brute annuelle</v>
      </c>
      <c r="AW37" s="465"/>
      <c r="AX37" s="465"/>
      <c r="AY37" s="465"/>
      <c r="AZ37" s="465"/>
      <c r="BA37" s="465"/>
      <c r="BB37" s="465"/>
      <c r="BC37" s="465"/>
      <c r="BD37" s="465"/>
      <c r="BE37" s="465"/>
      <c r="BF37" s="465"/>
      <c r="BG37" s="465"/>
      <c r="BH37" s="173"/>
      <c r="BI37" s="173"/>
    </row>
    <row r="38" spans="2:62" s="155" customFormat="1" ht="13.5" customHeight="1" x14ac:dyDescent="0.2">
      <c r="C38" s="134"/>
      <c r="D38" s="174"/>
      <c r="E38" s="175"/>
      <c r="F38" s="175"/>
      <c r="G38" s="175"/>
      <c r="H38" s="175"/>
      <c r="I38" s="175"/>
      <c r="J38" s="175"/>
      <c r="K38" s="175"/>
      <c r="L38" s="176"/>
      <c r="M38" s="176"/>
      <c r="N38" s="176"/>
      <c r="O38" s="176"/>
      <c r="P38" s="176"/>
      <c r="Q38" s="176"/>
      <c r="R38" s="176"/>
      <c r="S38" s="176"/>
      <c r="T38" s="176"/>
      <c r="U38" s="176"/>
      <c r="V38" s="176"/>
      <c r="W38" s="176"/>
      <c r="X38" s="176"/>
      <c r="Y38" s="176"/>
      <c r="Z38" s="176"/>
      <c r="AA38" s="176"/>
      <c r="AB38" s="176"/>
      <c r="AC38" s="176"/>
      <c r="AD38" s="176"/>
      <c r="AE38" s="176"/>
      <c r="AF38" s="176"/>
      <c r="AG38" s="176"/>
      <c r="AH38" s="176"/>
      <c r="AI38" s="176"/>
      <c r="AJ38" s="176"/>
      <c r="AK38" s="176"/>
      <c r="AL38" s="177"/>
      <c r="AM38" s="177"/>
      <c r="AN38" s="177"/>
      <c r="AO38" s="177"/>
      <c r="AP38" s="177"/>
      <c r="AQ38" s="177"/>
      <c r="AR38" s="177"/>
      <c r="AS38" s="177"/>
      <c r="AT38" s="177"/>
      <c r="AU38" s="177"/>
      <c r="AV38" s="177"/>
      <c r="AW38" s="177"/>
      <c r="AX38" s="177"/>
      <c r="AY38" s="177"/>
      <c r="AZ38" s="177"/>
      <c r="BA38" s="177"/>
      <c r="BB38" s="177"/>
      <c r="BC38" s="177"/>
      <c r="BD38" s="177"/>
      <c r="BE38" s="177"/>
      <c r="BF38" s="177"/>
      <c r="BG38" s="177"/>
      <c r="BH38" s="173"/>
      <c r="BI38" s="173"/>
    </row>
    <row r="39" spans="2:62" ht="17.25" customHeight="1" x14ac:dyDescent="0.2"/>
    <row r="40" spans="2:62" s="155" customFormat="1" ht="5.25" customHeight="1" x14ac:dyDescent="0.2">
      <c r="B40" s="159"/>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c r="AJ40" s="178"/>
      <c r="AK40" s="159"/>
      <c r="AL40" s="159"/>
      <c r="AM40" s="159"/>
      <c r="AN40" s="178"/>
      <c r="AO40" s="178"/>
      <c r="AP40" s="178"/>
      <c r="AQ40" s="178"/>
      <c r="AR40" s="178"/>
      <c r="AS40" s="178"/>
      <c r="AT40" s="178"/>
      <c r="AU40" s="178"/>
      <c r="AV40" s="178"/>
      <c r="AW40" s="178"/>
      <c r="AX40" s="178"/>
      <c r="AY40" s="178"/>
      <c r="AZ40" s="178"/>
      <c r="BA40" s="178"/>
      <c r="BB40" s="178"/>
      <c r="BC40" s="178"/>
      <c r="BD40" s="178"/>
      <c r="BE40" s="178"/>
      <c r="BF40" s="178"/>
      <c r="BG40" s="178"/>
      <c r="BH40" s="179"/>
      <c r="BI40" s="179"/>
    </row>
    <row r="41" spans="2:62" s="155" customFormat="1" ht="20.25" customHeight="1" x14ac:dyDescent="0.2">
      <c r="B41" s="159"/>
      <c r="C41" s="463" t="s">
        <v>3</v>
      </c>
      <c r="D41" s="463"/>
      <c r="E41" s="463"/>
      <c r="F41" s="463"/>
      <c r="G41" s="463"/>
      <c r="H41" s="460"/>
      <c r="I41" s="461"/>
      <c r="J41" s="461"/>
      <c r="K41" s="461"/>
      <c r="L41" s="461"/>
      <c r="M41" s="461"/>
      <c r="N41" s="461"/>
      <c r="O41" s="461"/>
      <c r="P41" s="461"/>
      <c r="Q41" s="461"/>
      <c r="R41" s="461"/>
      <c r="S41" s="461"/>
      <c r="T41" s="461"/>
      <c r="U41" s="461"/>
      <c r="V41" s="461"/>
      <c r="W41" s="461"/>
      <c r="X41" s="461"/>
      <c r="Y41" s="461"/>
      <c r="Z41" s="461"/>
      <c r="AA41" s="461"/>
      <c r="AB41" s="461"/>
      <c r="AC41" s="461"/>
      <c r="AD41" s="461"/>
      <c r="AE41" s="461"/>
      <c r="AF41" s="461"/>
      <c r="AG41" s="461"/>
      <c r="AH41" s="461"/>
      <c r="AI41" s="462"/>
      <c r="AJ41" s="130"/>
      <c r="AK41" s="159"/>
      <c r="AL41" s="159"/>
      <c r="AM41" s="159"/>
      <c r="AN41" s="180"/>
      <c r="AO41" s="466" t="s">
        <v>7</v>
      </c>
      <c r="AP41" s="466"/>
      <c r="AQ41" s="466"/>
      <c r="AR41" s="466"/>
      <c r="AS41" s="466"/>
      <c r="AT41" s="466"/>
      <c r="AU41" s="466"/>
      <c r="AV41" s="466"/>
      <c r="AW41" s="466"/>
      <c r="AX41" s="466"/>
      <c r="AY41" s="466"/>
      <c r="AZ41" s="466"/>
      <c r="BA41" s="466"/>
      <c r="BB41" s="466"/>
      <c r="BC41" s="466"/>
      <c r="BD41" s="466"/>
      <c r="BE41" s="466"/>
      <c r="BF41" s="466"/>
      <c r="BG41" s="466"/>
      <c r="BH41" s="179"/>
      <c r="BI41" s="179"/>
    </row>
    <row r="42" spans="2:62" s="155" customFormat="1" ht="6.75" customHeight="1" x14ac:dyDescent="0.2">
      <c r="B42" s="159"/>
      <c r="C42" s="130"/>
      <c r="D42" s="130"/>
      <c r="E42" s="130"/>
      <c r="F42" s="130"/>
      <c r="G42" s="130"/>
      <c r="H42" s="130"/>
      <c r="I42" s="130"/>
      <c r="J42" s="130"/>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130"/>
      <c r="AI42" s="130"/>
      <c r="AJ42" s="130"/>
      <c r="AK42" s="159"/>
      <c r="AL42" s="159"/>
      <c r="AM42" s="159"/>
      <c r="AN42" s="130"/>
      <c r="AO42" s="132"/>
      <c r="AP42" s="132"/>
      <c r="AQ42" s="132"/>
      <c r="AR42" s="132"/>
      <c r="AS42" s="132"/>
      <c r="AT42" s="132"/>
      <c r="AU42" s="132"/>
      <c r="AV42" s="132"/>
      <c r="AW42" s="132"/>
      <c r="AX42" s="132"/>
      <c r="AY42" s="132"/>
      <c r="AZ42" s="132"/>
      <c r="BA42" s="132"/>
      <c r="BB42" s="132"/>
      <c r="BC42" s="132"/>
      <c r="BD42" s="132"/>
      <c r="BE42" s="132"/>
      <c r="BF42" s="132"/>
      <c r="BG42" s="132"/>
      <c r="BH42" s="179"/>
      <c r="BI42" s="181"/>
    </row>
    <row r="43" spans="2:62" s="155" customFormat="1" ht="16.5" customHeight="1" x14ac:dyDescent="0.2">
      <c r="B43" s="159"/>
      <c r="C43" s="132"/>
      <c r="D43" s="132"/>
      <c r="E43" s="132" t="s">
        <v>93</v>
      </c>
      <c r="F43" s="132"/>
      <c r="G43" s="182"/>
      <c r="H43" s="464"/>
      <c r="I43" s="461"/>
      <c r="J43" s="461"/>
      <c r="K43" s="461"/>
      <c r="L43" s="461"/>
      <c r="M43" s="461"/>
      <c r="N43" s="461"/>
      <c r="O43" s="461"/>
      <c r="P43" s="461"/>
      <c r="Q43" s="461"/>
      <c r="R43" s="461"/>
      <c r="S43" s="462"/>
      <c r="T43" s="130"/>
      <c r="U43" s="130"/>
      <c r="V43" s="130"/>
      <c r="W43" s="130"/>
      <c r="X43" s="130"/>
      <c r="Y43" s="130"/>
      <c r="Z43" s="130"/>
      <c r="AA43" s="130"/>
      <c r="AB43" s="130"/>
      <c r="AC43" s="130"/>
      <c r="AD43" s="130"/>
      <c r="AE43" s="130"/>
      <c r="AF43" s="130"/>
      <c r="AG43" s="130"/>
      <c r="AH43" s="130"/>
      <c r="AI43" s="130"/>
      <c r="AJ43" s="130"/>
      <c r="AK43" s="159"/>
      <c r="AL43" s="159"/>
      <c r="AM43" s="159"/>
      <c r="AN43" s="130"/>
      <c r="AO43" s="453"/>
      <c r="AP43" s="453"/>
      <c r="AQ43" s="453"/>
      <c r="AR43" s="453"/>
      <c r="AS43" s="453"/>
      <c r="AT43" s="453"/>
      <c r="AU43" s="453"/>
      <c r="AV43" s="453"/>
      <c r="AW43" s="453"/>
      <c r="AX43" s="453"/>
      <c r="AY43" s="453"/>
      <c r="AZ43" s="453"/>
      <c r="BA43" s="453"/>
      <c r="BB43" s="453"/>
      <c r="BC43" s="453"/>
      <c r="BD43" s="453"/>
      <c r="BE43" s="453"/>
      <c r="BF43" s="453"/>
      <c r="BG43" s="132"/>
      <c r="BH43" s="179"/>
      <c r="BI43" s="159"/>
    </row>
    <row r="44" spans="2:62" s="155" customFormat="1" ht="26.25" customHeight="1" x14ac:dyDescent="0.2">
      <c r="B44" s="159"/>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59"/>
      <c r="AL44" s="159"/>
      <c r="AM44" s="159"/>
      <c r="AN44" s="130"/>
      <c r="AO44" s="453"/>
      <c r="AP44" s="453"/>
      <c r="AQ44" s="453"/>
      <c r="AR44" s="453"/>
      <c r="AS44" s="453"/>
      <c r="AT44" s="453"/>
      <c r="AU44" s="453"/>
      <c r="AV44" s="453"/>
      <c r="AW44" s="453"/>
      <c r="AX44" s="453"/>
      <c r="AY44" s="453"/>
      <c r="AZ44" s="453"/>
      <c r="BA44" s="453"/>
      <c r="BB44" s="453"/>
      <c r="BC44" s="453"/>
      <c r="BD44" s="453"/>
      <c r="BE44" s="453"/>
      <c r="BF44" s="453"/>
      <c r="BG44" s="132"/>
      <c r="BH44" s="179"/>
      <c r="BI44" s="159"/>
    </row>
    <row r="45" spans="2:62" s="155" customFormat="1" ht="9.75" customHeight="1" x14ac:dyDescent="0.2">
      <c r="B45" s="159"/>
      <c r="C45" s="134"/>
      <c r="D45" s="134"/>
      <c r="E45" s="134"/>
      <c r="F45" s="134"/>
      <c r="G45" s="134"/>
      <c r="H45" s="134"/>
      <c r="I45" s="134"/>
      <c r="J45" s="134"/>
      <c r="K45" s="134"/>
      <c r="L45" s="134"/>
      <c r="M45" s="134"/>
      <c r="N45" s="134"/>
      <c r="O45" s="134"/>
      <c r="P45" s="134"/>
      <c r="Q45" s="134"/>
      <c r="R45" s="134"/>
      <c r="S45" s="134"/>
      <c r="T45" s="134"/>
      <c r="U45" s="134"/>
      <c r="V45" s="134"/>
      <c r="W45" s="134"/>
      <c r="X45" s="134"/>
      <c r="Y45" s="134"/>
      <c r="Z45" s="134"/>
      <c r="AA45" s="134"/>
      <c r="AB45" s="134"/>
      <c r="AC45" s="134"/>
      <c r="AD45" s="134"/>
      <c r="AE45" s="134"/>
      <c r="AF45" s="134"/>
      <c r="AG45" s="134"/>
      <c r="AH45" s="134"/>
      <c r="AI45" s="134"/>
      <c r="AJ45" s="134"/>
      <c r="AK45" s="159"/>
      <c r="AL45" s="159"/>
      <c r="AM45" s="159"/>
      <c r="AN45" s="134"/>
      <c r="AO45" s="134"/>
      <c r="AP45" s="134"/>
      <c r="AQ45" s="134"/>
      <c r="AR45" s="134"/>
      <c r="AS45" s="134"/>
      <c r="AT45" s="134"/>
      <c r="AU45" s="134"/>
      <c r="AV45" s="134"/>
      <c r="AW45" s="134"/>
      <c r="AX45" s="134"/>
      <c r="AY45" s="134"/>
      <c r="AZ45" s="134"/>
      <c r="BA45" s="134"/>
      <c r="BB45" s="134"/>
      <c r="BC45" s="134"/>
      <c r="BD45" s="134"/>
      <c r="BE45" s="134"/>
      <c r="BF45" s="134"/>
      <c r="BG45" s="134"/>
      <c r="BH45" s="179"/>
      <c r="BI45" s="159"/>
    </row>
  </sheetData>
  <sheetProtection algorithmName="SHA-512" hashValue="zK3d2XHY5Kg4lwYR04j/HMp6aE+bm5w4B8rQ1+nEFu4nO6tgHO644WKkbbaFEHlZ2LzngA4LtQ1rnn1XIlIhMA==" saltValue="xYOKqqadepjLS1DseapMqA==" spinCount="100000" sheet="1" selectLockedCells="1"/>
  <customSheetViews>
    <customSheetView guid="{8BBDF041-1EC5-4F43-8AC5-BFD5AE5CB39A}" showPageBreaks="1" fitToPage="1" printArea="1" hiddenColumns="1" topLeftCell="A10">
      <selection activeCell="X13" sqref="X13:BF13"/>
      <pageMargins left="3.937007874015748E-2" right="3.937007874015748E-2" top="0.19685039370078741" bottom="0.19685039370078741" header="0" footer="0"/>
      <printOptions horizontalCentered="1" verticalCentered="1"/>
      <pageSetup paperSize="9" scale="79" fitToHeight="0" orientation="landscape" r:id="rId1"/>
    </customSheetView>
  </customSheetViews>
  <mergeCells count="34">
    <mergeCell ref="E37:L37"/>
    <mergeCell ref="AM37:AT37"/>
    <mergeCell ref="M37:U37"/>
    <mergeCell ref="AC22:AI22"/>
    <mergeCell ref="C31:BC32"/>
    <mergeCell ref="C35:BG35"/>
    <mergeCell ref="AO43:BF44"/>
    <mergeCell ref="C1:AZ5"/>
    <mergeCell ref="BA1:BG5"/>
    <mergeCell ref="C6:BG6"/>
    <mergeCell ref="AK9:AY9"/>
    <mergeCell ref="C7:BG7"/>
    <mergeCell ref="BA9:BF9"/>
    <mergeCell ref="H41:AI41"/>
    <mergeCell ref="C41:G41"/>
    <mergeCell ref="H43:S43"/>
    <mergeCell ref="C18:BG18"/>
    <mergeCell ref="AV37:BG37"/>
    <mergeCell ref="AO41:BG41"/>
    <mergeCell ref="AB37:AL37"/>
    <mergeCell ref="L9:T9"/>
    <mergeCell ref="C9:K9"/>
    <mergeCell ref="L13:T13"/>
    <mergeCell ref="L15:Z15"/>
    <mergeCell ref="C11:J11"/>
    <mergeCell ref="C13:J13"/>
    <mergeCell ref="L11:BF11"/>
    <mergeCell ref="X13:BF13"/>
    <mergeCell ref="AM15:BF15"/>
    <mergeCell ref="C19:BG20"/>
    <mergeCell ref="Q22:T22"/>
    <mergeCell ref="Q26:T26"/>
    <mergeCell ref="AC26:AI26"/>
    <mergeCell ref="AA15:AL15"/>
  </mergeCells>
  <conditionalFormatting sqref="R40:AB70">
    <cfRule type="expression" priority="2">
      <formula>AM49="Abondement unilatéral"</formula>
    </cfRule>
  </conditionalFormatting>
  <conditionalFormatting sqref="R38:AB38">
    <cfRule type="expression" priority="21">
      <formula>AM47="Abondement unilatéral"</formula>
    </cfRule>
  </conditionalFormatting>
  <conditionalFormatting sqref="S30:AC30">
    <cfRule type="expression" priority="22">
      <formula>#REF!="Abondement unilatéral"</formula>
    </cfRule>
  </conditionalFormatting>
  <dataValidations count="3">
    <dataValidation type="textLength" operator="equal" allowBlank="1" showInputMessage="1" showErrorMessage="1" sqref="AZ9" xr:uid="{00000000-0002-0000-0000-000003000000}">
      <formula1>4</formula1>
    </dataValidation>
    <dataValidation type="decimal" showInputMessage="1" showErrorMessage="1" error="Erreur : Le plafond d'abondement PEE/PEI doit être inférieur à 3 290,88 €" promptTitle="Plafond PEE" prompt="Le plafond d'abondement PEE/PEI doit être inférieur à 3 290,88 €" sqref="AE23" xr:uid="{E147552F-4F84-45C0-ADD7-0379330F5A19}">
      <formula1>0</formula1>
      <formula2>3290.88</formula2>
    </dataValidation>
    <dataValidation type="decimal" allowBlank="1" showInputMessage="1" showErrorMessage="1" errorTitle="Erreur" error="Le plafond d'abondement PERCOL-I doit être inférieur à 6581,76 €" prompt="Le plafond d'abondement PERCOL-I doit être inférieur à 6581,76 €" sqref="U26" xr:uid="{CAB9F494-A5A2-4FD1-AE5A-C892D95CBABD}">
      <formula1>0</formula1>
      <formula2>6581.76</formula2>
    </dataValidation>
  </dataValidations>
  <printOptions horizontalCentered="1" verticalCentered="1"/>
  <pageMargins left="3.937007874015748E-2" right="3.937007874015748E-2" top="0.19685039370078741" bottom="0.19685039370078741" header="0" footer="0"/>
  <pageSetup paperSize="9" scale="80" fitToHeight="0" orientation="landscape" r:id="rId2"/>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0000000}">
          <x14:formula1>
            <xm:f>Données!$C$4:$C$5</xm:f>
          </x14:formula1>
          <xm:sqref>M37:U37</xm:sqref>
        </x14:dataValidation>
        <x14:dataValidation type="list" allowBlank="1" showInputMessage="1" showErrorMessage="1" xr:uid="{00000000-0002-0000-0000-000011000000}">
          <x14:formula1>
            <xm:f>Données!$C$7:$C$11</xm:f>
          </x14:formula1>
          <xm:sqref>AM37:AT37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CA3E-B47B-4705-8A16-418E84BFCECF}">
  <sheetPr codeName="Feuil13">
    <pageSetUpPr fitToPage="1"/>
  </sheetPr>
  <dimension ref="B1:CG553"/>
  <sheetViews>
    <sheetView showZeros="0" zoomScaleNormal="100" workbookViewId="0">
      <selection activeCell="M5" sqref="M5:Q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32" t="s">
        <v>74</v>
      </c>
      <c r="AC20" s="432"/>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IF(AND($M$15="salarié",$X$70&gt;742.92,'Informations Entreprise'!$AM$37="Abondement unilatéral"),"Attention : Pour un Travailleur Salarié, l'abondement unilatéral est plafonné à 794,50€. Veuillez revoir le montant à investir.",IF(AND(M$15="Non Salarié",$X$70&gt;822.78,'Informations Entreprise'!$AM$37="Abondement unilatéral"),"Attention : Pour un Travailleur Non Salarié, l'abondement unilatéral est plafonné à 879,84€.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434"/>
      <c r="BA52" s="434"/>
      <c r="BB52" s="434"/>
      <c r="BC52" s="434"/>
      <c r="BD52" s="434"/>
      <c r="BE52" s="434"/>
      <c r="BF52" s="434"/>
      <c r="BG52" s="434"/>
      <c r="BH52" s="434"/>
      <c r="BI52" s="434"/>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433">
        <f>SUM(R34:AB63)</f>
        <v>0</v>
      </c>
      <c r="BA53" s="434"/>
      <c r="BB53" s="434"/>
      <c r="BC53" s="434"/>
      <c r="BD53" s="434"/>
      <c r="BE53" s="434"/>
      <c r="BF53" s="434"/>
      <c r="BG53" s="434"/>
      <c r="BH53" s="434"/>
      <c r="BI53" s="434"/>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433">
        <f>SUM(AC34:AL63)+AN42</f>
        <v>0</v>
      </c>
      <c r="BA56" s="434"/>
      <c r="BB56" s="434"/>
      <c r="BC56" s="434"/>
      <c r="BD56" s="434"/>
      <c r="BE56" s="434"/>
      <c r="BF56" s="434"/>
      <c r="BG56" s="434"/>
      <c r="BH56" s="434"/>
      <c r="BI56" s="434"/>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434"/>
      <c r="BI57" s="434"/>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438"/>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437"/>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440"/>
      <c r="AG76" s="440"/>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440"/>
      <c r="AG78" s="440"/>
      <c r="AH78" s="303"/>
      <c r="AI78" s="303"/>
      <c r="AJ78" s="303"/>
      <c r="AK78" s="439"/>
      <c r="AL78" s="439"/>
      <c r="AM78" s="439"/>
      <c r="AN78" s="439"/>
      <c r="AO78" s="439"/>
      <c r="AP78" s="439"/>
      <c r="AQ78" s="439"/>
      <c r="AR78" s="439"/>
      <c r="AS78" s="439"/>
      <c r="AT78" s="439"/>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303"/>
      <c r="AI79" s="303"/>
      <c r="AJ79" s="303"/>
      <c r="AK79" s="439"/>
      <c r="AL79" s="439"/>
      <c r="AM79" s="439"/>
      <c r="AN79" s="439"/>
      <c r="AO79" s="439"/>
      <c r="AP79" s="439"/>
      <c r="AQ79" s="439"/>
      <c r="AR79" s="439"/>
      <c r="AS79" s="439"/>
      <c r="AT79" s="439"/>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439"/>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439"/>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439"/>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439"/>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439"/>
      <c r="C85" s="307"/>
      <c r="D85" s="309"/>
      <c r="E85" s="309"/>
      <c r="F85" s="309"/>
      <c r="G85" s="309"/>
      <c r="H85" s="309"/>
      <c r="I85" s="309"/>
      <c r="J85" s="309"/>
      <c r="K85" s="309"/>
      <c r="L85" s="309"/>
      <c r="M85" s="309"/>
      <c r="N85" s="309"/>
      <c r="O85" s="309"/>
      <c r="P85" s="309"/>
      <c r="Q85" s="309"/>
      <c r="R85" s="439"/>
      <c r="S85" s="439"/>
      <c r="T85" s="439"/>
      <c r="U85" s="439"/>
      <c r="V85" s="439"/>
      <c r="W85" s="439"/>
      <c r="X85" s="439"/>
      <c r="Y85" s="439"/>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439"/>
      <c r="C99" s="307"/>
      <c r="D99" s="309"/>
      <c r="E99" s="309"/>
      <c r="F99" s="309"/>
      <c r="G99" s="309"/>
      <c r="H99" s="309"/>
      <c r="I99" s="309"/>
      <c r="J99" s="309"/>
      <c r="K99" s="309"/>
      <c r="L99" s="309"/>
      <c r="M99" s="309"/>
      <c r="N99" s="309"/>
      <c r="O99" s="309"/>
      <c r="P99" s="309"/>
      <c r="Q99" s="309"/>
      <c r="R99" s="439"/>
      <c r="S99" s="439"/>
      <c r="T99" s="439"/>
      <c r="U99" s="439"/>
      <c r="V99" s="439"/>
      <c r="W99" s="439"/>
      <c r="X99" s="439"/>
      <c r="Y99" s="439"/>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439"/>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435"/>
      <c r="AW100" s="315"/>
      <c r="AX100" s="297"/>
      <c r="AY100" s="297"/>
      <c r="AZ100" s="297"/>
      <c r="BA100" s="298"/>
      <c r="BB100" s="298"/>
      <c r="BC100" s="298"/>
      <c r="BD100" s="298"/>
      <c r="BE100" s="298"/>
      <c r="BF100" s="298"/>
    </row>
    <row r="101" spans="2:58" s="306" customFormat="1" ht="8.25" customHeight="1" x14ac:dyDescent="0.25">
      <c r="B101" s="439"/>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436"/>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436"/>
      <c r="D106" s="436"/>
      <c r="E106" s="436"/>
      <c r="F106" s="436"/>
      <c r="G106" s="436"/>
      <c r="H106" s="436"/>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436"/>
      <c r="J107" s="436"/>
      <c r="K107" s="436"/>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dy8LLebdtT30T05yvy9drYoCu7VSlV3MVjqRbxGMaT5jQDcCTqzZ1hWNHRNEtcW6Y7Un7pR+T0I3IJ8BcI7ozQ==" saltValue="WqFsQUXtyQX4lK6BW/lwiw=="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2">
    <mergeCell ref="B110:AW114"/>
    <mergeCell ref="M116:AW117"/>
    <mergeCell ref="B90:AW90"/>
    <mergeCell ref="B93:AW93"/>
    <mergeCell ref="B94:AW98"/>
    <mergeCell ref="G100:AI103"/>
    <mergeCell ref="AK100:AU100"/>
    <mergeCell ref="AK101:AV106"/>
    <mergeCell ref="C105:G105"/>
    <mergeCell ref="L105:R105"/>
    <mergeCell ref="W105:X105"/>
    <mergeCell ref="B44:Q45"/>
    <mergeCell ref="R44:AB45"/>
    <mergeCell ref="AC44:AL45"/>
    <mergeCell ref="B66:AW66"/>
    <mergeCell ref="L68:P68"/>
    <mergeCell ref="X68:AC68"/>
    <mergeCell ref="L70:Q70"/>
    <mergeCell ref="U70:V70"/>
    <mergeCell ref="X70:AC70"/>
    <mergeCell ref="AK70:AO70"/>
    <mergeCell ref="B46:Q47"/>
    <mergeCell ref="R46:AB47"/>
    <mergeCell ref="AC46:AL47"/>
    <mergeCell ref="AN46:AV52"/>
    <mergeCell ref="B48:Q49"/>
    <mergeCell ref="R48:AB49"/>
    <mergeCell ref="AC48:AL49"/>
    <mergeCell ref="B50:Q51"/>
    <mergeCell ref="R50:AB51"/>
    <mergeCell ref="AC50:AL51"/>
    <mergeCell ref="B52:Q53"/>
    <mergeCell ref="B58:Q59"/>
    <mergeCell ref="R58:AB59"/>
    <mergeCell ref="AC58:AL59"/>
    <mergeCell ref="B42:Q43"/>
    <mergeCell ref="R42:AB43"/>
    <mergeCell ref="AC42:AL43"/>
    <mergeCell ref="AN42:AV43"/>
    <mergeCell ref="B31:Q33"/>
    <mergeCell ref="R31:AB33"/>
    <mergeCell ref="AC31:AW31"/>
    <mergeCell ref="AC32:AL33"/>
    <mergeCell ref="AM32:AW33"/>
    <mergeCell ref="AN36:AV38"/>
    <mergeCell ref="AC34:AL35"/>
    <mergeCell ref="B36:Q37"/>
    <mergeCell ref="R36:AB37"/>
    <mergeCell ref="AC36:AL37"/>
    <mergeCell ref="B38:Q39"/>
    <mergeCell ref="R38:AB39"/>
    <mergeCell ref="AC38:AL39"/>
    <mergeCell ref="BL33:BQ33"/>
    <mergeCell ref="B34:Q35"/>
    <mergeCell ref="R34:AB35"/>
    <mergeCell ref="B1:AW1"/>
    <mergeCell ref="B3:AW3"/>
    <mergeCell ref="M7:Y7"/>
    <mergeCell ref="AH5:AV5"/>
    <mergeCell ref="AH7:AV7"/>
    <mergeCell ref="AH9:AV9"/>
    <mergeCell ref="M11:Y11"/>
    <mergeCell ref="AH11:AV11"/>
    <mergeCell ref="M13:Q13"/>
    <mergeCell ref="R13:S13"/>
    <mergeCell ref="T13:Y13"/>
    <mergeCell ref="M15:Y15"/>
    <mergeCell ref="AH15:AV15"/>
    <mergeCell ref="B18:AW18"/>
    <mergeCell ref="M20:Y20"/>
    <mergeCell ref="AH20:AV20"/>
    <mergeCell ref="M22:Y22"/>
    <mergeCell ref="M24:Y24"/>
    <mergeCell ref="M26:Y26"/>
    <mergeCell ref="B30:AW30"/>
    <mergeCell ref="AH22:AV22"/>
    <mergeCell ref="G76:AE76"/>
    <mergeCell ref="G78:AE78"/>
    <mergeCell ref="D80:AO84"/>
    <mergeCell ref="AP80:AW83"/>
    <mergeCell ref="B88:AW88"/>
    <mergeCell ref="B74:AW74"/>
    <mergeCell ref="AN54:AV56"/>
    <mergeCell ref="R52:AB53"/>
    <mergeCell ref="AC52:AL53"/>
    <mergeCell ref="B54:Q55"/>
    <mergeCell ref="R54:AB55"/>
    <mergeCell ref="AC54:AL55"/>
    <mergeCell ref="M5:Q5"/>
    <mergeCell ref="R5:S5"/>
    <mergeCell ref="T5:Y5"/>
    <mergeCell ref="M9:Q9"/>
    <mergeCell ref="AH13:AV13"/>
    <mergeCell ref="AC105:AD105"/>
    <mergeCell ref="AZ55:BI55"/>
    <mergeCell ref="B56:Q57"/>
    <mergeCell ref="R56:AB57"/>
    <mergeCell ref="AC56:AL57"/>
    <mergeCell ref="AZ57:BG57"/>
    <mergeCell ref="G72:J72"/>
    <mergeCell ref="L72:N72"/>
    <mergeCell ref="AF72:AH72"/>
    <mergeCell ref="B60:Q61"/>
    <mergeCell ref="R60:AB61"/>
    <mergeCell ref="AC60:AL61"/>
    <mergeCell ref="B62:Q63"/>
    <mergeCell ref="R62:AB63"/>
    <mergeCell ref="AC62:AL63"/>
    <mergeCell ref="B40:Q41"/>
    <mergeCell ref="R40:AB41"/>
    <mergeCell ref="AC40:AL41"/>
    <mergeCell ref="B73:AW73"/>
  </mergeCells>
  <dataValidations count="11">
    <dataValidation errorStyle="information" allowBlank="1" showInputMessage="1" showErrorMessage="1" error="Données non valides" promptTitle="Données nécessaires" sqref="M20:Y20" xr:uid="{30B7282B-4321-4512-A404-B7FA5EE36238}"/>
    <dataValidation allowBlank="1" showErrorMessage="1" promptTitle="Optiion gestion pilotée du PERCO" sqref="AW89 AW99 AW85:AW87 AW91:AW92" xr:uid="{AF015C26-AF58-4C81-891F-82C27751115C}"/>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CED371A3-C5C7-4B04-A329-82AAF917BEC4}"/>
    <dataValidation allowBlank="1" showInputMessage="1" showErrorMessage="1" sqref="AW13:IA13 AK17 AN17:AW17 Z26:IA26 AU14" xr:uid="{A8F0DABB-C1DA-4AC1-AE8D-9B5A8DB4A36A}"/>
    <dataValidation allowBlank="1" showInputMessage="1" showErrorMessage="1" promptTitle="Numéro sécurité sociale" prompt="Données obligatoires" sqref="AA6 AA21" xr:uid="{1042510E-F527-4A1C-8331-1505BF18F663}"/>
    <dataValidation allowBlank="1" showInputMessage="1" showErrorMessage="1" prompt="Merci d'indiquer vos noms et prénoms en majuscules" sqref="Z10 Z7:Z8" xr:uid="{771391FB-4B29-41FF-9C11-25CE069836D4}"/>
    <dataValidation type="list" allowBlank="1" showInputMessage="1" showErrorMessage="1" sqref="C100" xr:uid="{842A1C9F-F8F4-46A0-A7A9-676B0A2DE68E}">
      <formula1>$R$142:$R$143</formula1>
    </dataValidation>
    <dataValidation type="list" allowBlank="1" showInputMessage="1" showErrorMessage="1" sqref="M15:Y15" xr:uid="{B65BCE0C-4E74-41F4-81C7-C2640B8275B5}">
      <formula1>$P$129:$P$131</formula1>
    </dataValidation>
    <dataValidation type="list" allowBlank="1" showInputMessage="1" showErrorMessage="1" promptTitle="Optiion gestion pilotée du PERCO" prompt="Sélectionnez OUI pour activer l'option de gestion pilotée, Attention vous ne pouvez pas investir sur d'autres fonds." sqref="AW75 AW64:AW72" xr:uid="{43F233F6-D45D-4138-AFB6-1C4C35990409}">
      <formula1>$Q$135:$Q$136</formula1>
    </dataValidation>
    <dataValidation errorStyle="information" allowBlank="1" showInputMessage="1" showErrorMessage="1" error="Données non valides" sqref="AH13:AV13" xr:uid="{C8761FDA-4379-4523-A51D-E16363B9E4A8}"/>
    <dataValidation type="textLength" allowBlank="1" showInputMessage="1" showErrorMessage="1" prompt="Compris en 13 et 15 caractères (la clé n'est pas obligatoire)_x000a_" sqref="M7:Y7" xr:uid="{82B22481-4336-4744-B7E3-ECD4B28E4AEC}">
      <formula1>13</formula1>
      <formula2>15</formula2>
    </dataValidation>
  </dataValidations>
  <hyperlinks>
    <hyperlink ref="AP80:AW83" location="'Modalités de versement'!A1" display="Plus d'information &gt;" xr:uid="{CDA9FF88-0559-4755-9EDC-E060A1D3AC6E}"/>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7425" r:id="rId4" name="Check Box 17">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17426" r:id="rId5" name="Check Box 18">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AAB97D86-3813-4960-9F00-0B877FC2E5AC}">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333DE2E-3BA1-48A3-8EEE-89257F448588}">
          <x14:formula1>
            <xm:f>Données!$C$15:$C$18</xm:f>
          </x14:formula1>
          <xm:sqref>AN36</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63BA3A-36A1-4F83-80C4-BBC9D605FAF0}">
  <sheetPr codeName="Feuil14">
    <pageSetUpPr fitToPage="1"/>
  </sheetPr>
  <dimension ref="B1:CG553"/>
  <sheetViews>
    <sheetView showZeros="0" zoomScaleNormal="100" workbookViewId="0">
      <selection activeCell="M5" sqref="M5:Q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32" t="s">
        <v>74</v>
      </c>
      <c r="AC20" s="432"/>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IF(AND($M$15="salarié",$X$70&gt;742.92,'Informations Entreprise'!$AM$37="Abondement unilatéral"),"Attention : Pour un Travailleur Salarié, l'abondement unilatéral est plafonné à 794,50€. Veuillez revoir le montant à investir.",IF(AND(M$15="Non Salarié",$X$70&gt;822.78,'Informations Entreprise'!$AM$37="Abondement unilatéral"),"Attention : Pour un Travailleur Non Salarié, l'abondement unilatéral est plafonné à 879,84€.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434"/>
      <c r="BA52" s="434"/>
      <c r="BB52" s="434"/>
      <c r="BC52" s="434"/>
      <c r="BD52" s="434"/>
      <c r="BE52" s="434"/>
      <c r="BF52" s="434"/>
      <c r="BG52" s="434"/>
      <c r="BH52" s="434"/>
      <c r="BI52" s="434"/>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433">
        <f>SUM(R34:AB63)</f>
        <v>0</v>
      </c>
      <c r="BA53" s="434"/>
      <c r="BB53" s="434"/>
      <c r="BC53" s="434"/>
      <c r="BD53" s="434"/>
      <c r="BE53" s="434"/>
      <c r="BF53" s="434"/>
      <c r="BG53" s="434"/>
      <c r="BH53" s="434"/>
      <c r="BI53" s="434"/>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433">
        <f>SUM(AC34:AL63)+AN42</f>
        <v>0</v>
      </c>
      <c r="BA56" s="434"/>
      <c r="BB56" s="434"/>
      <c r="BC56" s="434"/>
      <c r="BD56" s="434"/>
      <c r="BE56" s="434"/>
      <c r="BF56" s="434"/>
      <c r="BG56" s="434"/>
      <c r="BH56" s="434"/>
      <c r="BI56" s="434"/>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434"/>
      <c r="BI57" s="434"/>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438"/>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437"/>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440"/>
      <c r="AG76" s="440"/>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440"/>
      <c r="AG78" s="440"/>
      <c r="AH78" s="303"/>
      <c r="AI78" s="303"/>
      <c r="AJ78" s="303"/>
      <c r="AK78" s="439"/>
      <c r="AL78" s="439"/>
      <c r="AM78" s="439"/>
      <c r="AN78" s="439"/>
      <c r="AO78" s="439"/>
      <c r="AP78" s="439"/>
      <c r="AQ78" s="439"/>
      <c r="AR78" s="439"/>
      <c r="AS78" s="439"/>
      <c r="AT78" s="439"/>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303"/>
      <c r="AI79" s="303"/>
      <c r="AJ79" s="303"/>
      <c r="AK79" s="439"/>
      <c r="AL79" s="439"/>
      <c r="AM79" s="439"/>
      <c r="AN79" s="439"/>
      <c r="AO79" s="439"/>
      <c r="AP79" s="439"/>
      <c r="AQ79" s="439"/>
      <c r="AR79" s="439"/>
      <c r="AS79" s="439"/>
      <c r="AT79" s="439"/>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439"/>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439"/>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439"/>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439"/>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439"/>
      <c r="C85" s="307"/>
      <c r="D85" s="309"/>
      <c r="E85" s="309"/>
      <c r="F85" s="309"/>
      <c r="G85" s="309"/>
      <c r="H85" s="309"/>
      <c r="I85" s="309"/>
      <c r="J85" s="309"/>
      <c r="K85" s="309"/>
      <c r="L85" s="309"/>
      <c r="M85" s="309"/>
      <c r="N85" s="309"/>
      <c r="O85" s="309"/>
      <c r="P85" s="309"/>
      <c r="Q85" s="309"/>
      <c r="R85" s="439"/>
      <c r="S85" s="439"/>
      <c r="T85" s="439"/>
      <c r="U85" s="439"/>
      <c r="V85" s="439"/>
      <c r="W85" s="439"/>
      <c r="X85" s="439"/>
      <c r="Y85" s="439"/>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439"/>
      <c r="C99" s="307"/>
      <c r="D99" s="309"/>
      <c r="E99" s="309"/>
      <c r="F99" s="309"/>
      <c r="G99" s="309"/>
      <c r="H99" s="309"/>
      <c r="I99" s="309"/>
      <c r="J99" s="309"/>
      <c r="K99" s="309"/>
      <c r="L99" s="309"/>
      <c r="M99" s="309"/>
      <c r="N99" s="309"/>
      <c r="O99" s="309"/>
      <c r="P99" s="309"/>
      <c r="Q99" s="309"/>
      <c r="R99" s="439"/>
      <c r="S99" s="439"/>
      <c r="T99" s="439"/>
      <c r="U99" s="439"/>
      <c r="V99" s="439"/>
      <c r="W99" s="439"/>
      <c r="X99" s="439"/>
      <c r="Y99" s="439"/>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439"/>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435"/>
      <c r="AW100" s="315"/>
      <c r="AX100" s="297"/>
      <c r="AY100" s="297"/>
      <c r="AZ100" s="297"/>
      <c r="BA100" s="298"/>
      <c r="BB100" s="298"/>
      <c r="BC100" s="298"/>
      <c r="BD100" s="298"/>
      <c r="BE100" s="298"/>
      <c r="BF100" s="298"/>
    </row>
    <row r="101" spans="2:58" s="306" customFormat="1" ht="8.25" customHeight="1" x14ac:dyDescent="0.25">
      <c r="B101" s="439"/>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436"/>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436"/>
      <c r="D106" s="436"/>
      <c r="E106" s="436"/>
      <c r="F106" s="436"/>
      <c r="G106" s="436"/>
      <c r="H106" s="436"/>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436"/>
      <c r="J107" s="436"/>
      <c r="K107" s="436"/>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7dy8DNOIOfyTRzf0IUzNWRc2N0xraiZchkHNJ+HDvwbsopWhE9wHvyV8yxMn9O6r2KI7YfnbPHpRumsLdzbung==" saltValue="vp1hf7z6xE4nT4AY+E2wYQ==" spinCount="100000" sheet="1" objects="1" scenarios="1"/>
  <customSheetViews>
    <customSheetView guid="{8BBDF041-1EC5-4F43-8AC5-BFD5AE5CB39A}" zeroValues="0" hiddenRows="1" topLeftCell="A61">
      <selection activeCell="B90" sqref="B90:AW90"/>
      <pageMargins left="0.7" right="0.7" top="0.75" bottom="0.75" header="0.3" footer="0.3"/>
    </customSheetView>
  </customSheetViews>
  <mergeCells count="112">
    <mergeCell ref="B110:AW114"/>
    <mergeCell ref="M116:AW117"/>
    <mergeCell ref="B90:AW90"/>
    <mergeCell ref="B93:AW93"/>
    <mergeCell ref="B94:AW98"/>
    <mergeCell ref="G100:AI103"/>
    <mergeCell ref="AK100:AU100"/>
    <mergeCell ref="AK101:AV106"/>
    <mergeCell ref="C105:G105"/>
    <mergeCell ref="L105:R105"/>
    <mergeCell ref="W105:X105"/>
    <mergeCell ref="B44:Q45"/>
    <mergeCell ref="R44:AB45"/>
    <mergeCell ref="AC44:AL45"/>
    <mergeCell ref="B66:AW66"/>
    <mergeCell ref="L68:P68"/>
    <mergeCell ref="X68:AC68"/>
    <mergeCell ref="L70:Q70"/>
    <mergeCell ref="U70:V70"/>
    <mergeCell ref="X70:AC70"/>
    <mergeCell ref="AK70:AO70"/>
    <mergeCell ref="B46:Q47"/>
    <mergeCell ref="R46:AB47"/>
    <mergeCell ref="AC46:AL47"/>
    <mergeCell ref="AN46:AV52"/>
    <mergeCell ref="B48:Q49"/>
    <mergeCell ref="R48:AB49"/>
    <mergeCell ref="AC48:AL49"/>
    <mergeCell ref="B50:Q51"/>
    <mergeCell ref="R50:AB51"/>
    <mergeCell ref="AC50:AL51"/>
    <mergeCell ref="B52:Q53"/>
    <mergeCell ref="B58:Q59"/>
    <mergeCell ref="R58:AB59"/>
    <mergeCell ref="AC58:AL59"/>
    <mergeCell ref="B42:Q43"/>
    <mergeCell ref="R42:AB43"/>
    <mergeCell ref="AC42:AL43"/>
    <mergeCell ref="AN42:AV43"/>
    <mergeCell ref="B31:Q33"/>
    <mergeCell ref="R31:AB33"/>
    <mergeCell ref="AC31:AW31"/>
    <mergeCell ref="AC32:AL33"/>
    <mergeCell ref="AM32:AW33"/>
    <mergeCell ref="AN36:AV38"/>
    <mergeCell ref="AC34:AL35"/>
    <mergeCell ref="B36:Q37"/>
    <mergeCell ref="R36:AB37"/>
    <mergeCell ref="AC36:AL37"/>
    <mergeCell ref="B38:Q39"/>
    <mergeCell ref="R38:AB39"/>
    <mergeCell ref="AC38:AL39"/>
    <mergeCell ref="BL33:BQ33"/>
    <mergeCell ref="B34:Q35"/>
    <mergeCell ref="R34:AB35"/>
    <mergeCell ref="B1:AW1"/>
    <mergeCell ref="B3:AW3"/>
    <mergeCell ref="M7:Y7"/>
    <mergeCell ref="AH5:AV5"/>
    <mergeCell ref="AH7:AV7"/>
    <mergeCell ref="AH9:AV9"/>
    <mergeCell ref="M11:Y11"/>
    <mergeCell ref="AH11:AV11"/>
    <mergeCell ref="M13:Q13"/>
    <mergeCell ref="R13:S13"/>
    <mergeCell ref="T13:Y13"/>
    <mergeCell ref="M15:Y15"/>
    <mergeCell ref="AH15:AV15"/>
    <mergeCell ref="B18:AW18"/>
    <mergeCell ref="M20:Y20"/>
    <mergeCell ref="AH20:AV20"/>
    <mergeCell ref="M22:Y22"/>
    <mergeCell ref="M24:Y24"/>
    <mergeCell ref="M26:Y26"/>
    <mergeCell ref="B30:AW30"/>
    <mergeCell ref="AH22:AV22"/>
    <mergeCell ref="G76:AE76"/>
    <mergeCell ref="G78:AE78"/>
    <mergeCell ref="D80:AO84"/>
    <mergeCell ref="AP80:AW83"/>
    <mergeCell ref="B88:AW88"/>
    <mergeCell ref="B74:AW74"/>
    <mergeCell ref="AN54:AV56"/>
    <mergeCell ref="R52:AB53"/>
    <mergeCell ref="AC52:AL53"/>
    <mergeCell ref="B54:Q55"/>
    <mergeCell ref="R54:AB55"/>
    <mergeCell ref="AC54:AL55"/>
    <mergeCell ref="M5:Q5"/>
    <mergeCell ref="R5:S5"/>
    <mergeCell ref="T5:Y5"/>
    <mergeCell ref="M9:Q9"/>
    <mergeCell ref="AH13:AV13"/>
    <mergeCell ref="AC105:AD105"/>
    <mergeCell ref="AZ55:BI55"/>
    <mergeCell ref="B56:Q57"/>
    <mergeCell ref="R56:AB57"/>
    <mergeCell ref="AC56:AL57"/>
    <mergeCell ref="AZ57:BG57"/>
    <mergeCell ref="G72:J72"/>
    <mergeCell ref="L72:N72"/>
    <mergeCell ref="AF72:AH72"/>
    <mergeCell ref="B60:Q61"/>
    <mergeCell ref="R60:AB61"/>
    <mergeCell ref="AC60:AL61"/>
    <mergeCell ref="B62:Q63"/>
    <mergeCell ref="R62:AB63"/>
    <mergeCell ref="AC62:AL63"/>
    <mergeCell ref="B40:Q41"/>
    <mergeCell ref="R40:AB41"/>
    <mergeCell ref="AC40:AL41"/>
    <mergeCell ref="B73:AW73"/>
  </mergeCells>
  <dataValidations count="11">
    <dataValidation errorStyle="information" allowBlank="1" showInputMessage="1" showErrorMessage="1" error="Données non valides" promptTitle="Données nécessaires" sqref="M20:Y20" xr:uid="{8DCE5267-F3D6-4C8B-A8AF-127765F1A371}"/>
    <dataValidation allowBlank="1" showErrorMessage="1" promptTitle="Optiion gestion pilotée du PERCO" sqref="AW89 AW99 AW85:AW87 AW91:AW92" xr:uid="{495FEA8B-DBFB-4EE6-A68F-49B3DC2F51D2}"/>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7278D649-CB73-410C-82AE-9CDCF48E96E3}"/>
    <dataValidation allowBlank="1" showInputMessage="1" showErrorMessage="1" sqref="AW13:IA13 AK17 AN17:AW17 Z26:IA26 AU14" xr:uid="{FAA76754-7809-4932-91D7-135F19445647}"/>
    <dataValidation allowBlank="1" showInputMessage="1" showErrorMessage="1" promptTitle="Numéro sécurité sociale" prompt="Données obligatoires" sqref="AA6 AA21" xr:uid="{DD95FD05-3AEA-4C96-B037-760F7258F8E3}"/>
    <dataValidation allowBlank="1" showInputMessage="1" showErrorMessage="1" prompt="Merci d'indiquer vos noms et prénoms en majuscules" sqref="Z10 Z7:Z8" xr:uid="{8A16B970-9120-44B7-889F-3BBC23DFD8D6}"/>
    <dataValidation type="list" allowBlank="1" showInputMessage="1" showErrorMessage="1" sqref="C100" xr:uid="{093D55D0-7B2F-4192-AB6F-9BF8BC17472B}">
      <formula1>$R$142:$R$143</formula1>
    </dataValidation>
    <dataValidation type="list" allowBlank="1" showInputMessage="1" showErrorMessage="1" sqref="M15:Y15" xr:uid="{E70FD4F9-55EF-4A6D-A3C1-008C3C4F9EFE}">
      <formula1>$P$129:$P$131</formula1>
    </dataValidation>
    <dataValidation type="list" allowBlank="1" showInputMessage="1" showErrorMessage="1" promptTitle="Optiion gestion pilotée du PERCO" prompt="Sélectionnez OUI pour activer l'option de gestion pilotée, Attention vous ne pouvez pas investir sur d'autres fonds." sqref="AW75 AW64:AW72" xr:uid="{864205CE-6A3D-49BD-9FB1-F5AF6CEE74A5}">
      <formula1>$Q$135:$Q$136</formula1>
    </dataValidation>
    <dataValidation errorStyle="information" allowBlank="1" showInputMessage="1" showErrorMessage="1" error="Données non valides" sqref="AH13:AV13" xr:uid="{43D2CDEC-E266-4F2B-BC3C-98726C4E5A50}"/>
    <dataValidation type="textLength" allowBlank="1" showInputMessage="1" showErrorMessage="1" prompt="Compris en 13 et 15 caractères (la clé n'est pas obligatoire)_x000a_" sqref="M7:Y7" xr:uid="{FFC7D44E-4B29-4553-86BC-9E7BB054AC2A}">
      <formula1>13</formula1>
      <formula2>15</formula2>
    </dataValidation>
  </dataValidations>
  <hyperlinks>
    <hyperlink ref="AP80:AW83" location="'Modalités de versement'!A1" display="Plus d'information &gt;" xr:uid="{6B8123F2-37A3-4EAB-BBF9-1CA1FB502168}"/>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8447" r:id="rId4" name="Check Box 15">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18448" r:id="rId5" name="Check Box 16">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7D14B94-F5EB-4FDA-A930-F8E7148AB348}">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ECD0467-8C6B-426C-A9B4-26D5F7479D65}">
          <x14:formula1>
            <xm:f>Données!$C$15:$C$18</xm:f>
          </x14:formula1>
          <xm:sqref>AN36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tabColor rgb="FFA2C038"/>
    <pageSetUpPr fitToPage="1"/>
  </sheetPr>
  <dimension ref="A1:Y70"/>
  <sheetViews>
    <sheetView showZeros="0" zoomScale="85" zoomScaleNormal="85" workbookViewId="0">
      <selection activeCell="E8" sqref="E8"/>
    </sheetView>
  </sheetViews>
  <sheetFormatPr baseColWidth="10" defaultColWidth="11.42578125" defaultRowHeight="15" x14ac:dyDescent="0.25"/>
  <cols>
    <col min="1" max="1" width="1.28515625" style="1" customWidth="1"/>
    <col min="2" max="2" width="6.42578125" style="1" customWidth="1"/>
    <col min="3" max="3" width="8.85546875" style="1" customWidth="1"/>
    <col min="4" max="4" width="8.42578125" style="1" customWidth="1"/>
    <col min="5" max="5" width="9.85546875" style="1" customWidth="1"/>
    <col min="6" max="6" width="19.85546875" style="1" customWidth="1"/>
    <col min="7" max="7" width="5.42578125" style="1" customWidth="1"/>
    <col min="8" max="8" width="8.42578125" style="1" customWidth="1"/>
    <col min="9" max="9" width="7" style="1" customWidth="1"/>
    <col min="10" max="10" width="17.7109375" style="1" customWidth="1"/>
    <col min="11" max="11" width="19.42578125" style="1" customWidth="1"/>
    <col min="12" max="12" width="13.42578125" style="1" customWidth="1"/>
    <col min="13" max="13" width="21" style="386" customWidth="1"/>
    <col min="14" max="15" width="21" style="1" customWidth="1"/>
    <col min="16" max="16" width="19.7109375" style="1" bestFit="1" customWidth="1"/>
    <col min="17" max="17" width="1.28515625" style="1" hidden="1" customWidth="1"/>
    <col min="18" max="18" width="12.42578125" style="1" hidden="1" customWidth="1"/>
    <col min="19" max="19" width="2.140625" style="1" hidden="1" customWidth="1"/>
    <col min="20" max="20" width="9.85546875" style="1" hidden="1" customWidth="1"/>
    <col min="21" max="21" width="10.7109375" style="1" hidden="1" customWidth="1"/>
    <col min="22" max="23" width="11" style="1" hidden="1" customWidth="1"/>
    <col min="24" max="25" width="11.42578125" style="1" hidden="1" customWidth="1"/>
    <col min="26" max="16384" width="11.42578125" style="1"/>
  </cols>
  <sheetData>
    <row r="1" spans="1:18" ht="12.75" customHeight="1" x14ac:dyDescent="0.25">
      <c r="A1" s="597" t="s">
        <v>177</v>
      </c>
      <c r="B1" s="597"/>
      <c r="C1" s="597"/>
      <c r="D1" s="597"/>
      <c r="E1" s="597"/>
      <c r="F1" s="597"/>
      <c r="G1" s="597"/>
      <c r="H1" s="597"/>
      <c r="I1" s="597"/>
      <c r="J1" s="597"/>
      <c r="K1" s="597"/>
      <c r="L1" s="597"/>
      <c r="M1" s="597"/>
      <c r="N1" s="597"/>
      <c r="O1" s="597"/>
      <c r="P1" s="597"/>
      <c r="Q1" s="70"/>
    </row>
    <row r="2" spans="1:18" ht="12.75" customHeight="1" x14ac:dyDescent="0.25">
      <c r="A2" s="597"/>
      <c r="B2" s="597"/>
      <c r="C2" s="597"/>
      <c r="D2" s="597"/>
      <c r="E2" s="597"/>
      <c r="F2" s="597"/>
      <c r="G2" s="597"/>
      <c r="H2" s="597"/>
      <c r="I2" s="597"/>
      <c r="J2" s="597"/>
      <c r="K2" s="597"/>
      <c r="L2" s="597"/>
      <c r="M2" s="597"/>
      <c r="N2" s="597"/>
      <c r="O2" s="597"/>
      <c r="P2" s="597"/>
      <c r="Q2" s="70"/>
    </row>
    <row r="3" spans="1:18" ht="12.75" customHeight="1" x14ac:dyDescent="0.25">
      <c r="A3" s="597"/>
      <c r="B3" s="597"/>
      <c r="C3" s="597"/>
      <c r="D3" s="597"/>
      <c r="E3" s="597"/>
      <c r="F3" s="597"/>
      <c r="G3" s="597"/>
      <c r="H3" s="597"/>
      <c r="I3" s="597"/>
      <c r="J3" s="597"/>
      <c r="K3" s="597"/>
      <c r="L3" s="597"/>
      <c r="M3" s="597"/>
      <c r="N3" s="597"/>
      <c r="O3" s="597"/>
      <c r="P3" s="597"/>
      <c r="Q3" s="70"/>
    </row>
    <row r="4" spans="1:18" ht="18" customHeight="1" x14ac:dyDescent="0.25">
      <c r="A4" s="597"/>
      <c r="B4" s="597"/>
      <c r="C4" s="597"/>
      <c r="D4" s="597"/>
      <c r="E4" s="597"/>
      <c r="F4" s="597"/>
      <c r="G4" s="597"/>
      <c r="H4" s="597"/>
      <c r="I4" s="597"/>
      <c r="J4" s="597"/>
      <c r="K4" s="597"/>
      <c r="L4" s="597"/>
      <c r="M4" s="597"/>
      <c r="N4" s="597"/>
      <c r="O4" s="597"/>
      <c r="P4" s="597"/>
      <c r="Q4" s="70"/>
    </row>
    <row r="5" spans="1:18" ht="18.75" x14ac:dyDescent="0.25">
      <c r="B5" s="598" t="s">
        <v>9</v>
      </c>
      <c r="C5" s="598"/>
      <c r="D5" s="598"/>
      <c r="E5" s="598"/>
      <c r="F5" s="598"/>
      <c r="G5" s="598"/>
      <c r="H5" s="598"/>
      <c r="I5" s="598"/>
      <c r="J5" s="598"/>
      <c r="K5" s="598"/>
      <c r="L5" s="598"/>
      <c r="M5" s="598"/>
      <c r="N5" s="598"/>
      <c r="O5" s="598"/>
      <c r="P5" s="598"/>
      <c r="Q5" s="70"/>
    </row>
    <row r="6" spans="1:18" ht="9" customHeight="1" x14ac:dyDescent="0.25">
      <c r="B6" s="3"/>
      <c r="C6" s="3"/>
      <c r="D6" s="3"/>
      <c r="E6" s="3"/>
      <c r="F6" s="3"/>
      <c r="G6" s="3"/>
      <c r="H6" s="3"/>
      <c r="I6" s="3"/>
      <c r="J6" s="3"/>
      <c r="K6" s="3"/>
      <c r="L6" s="3"/>
      <c r="M6" s="3"/>
      <c r="N6" s="3"/>
      <c r="O6" s="3"/>
      <c r="P6" s="3"/>
      <c r="Q6" s="3"/>
    </row>
    <row r="7" spans="1:18" ht="18" x14ac:dyDescent="0.25">
      <c r="B7" s="599"/>
      <c r="C7" s="599"/>
      <c r="D7" s="599"/>
      <c r="E7" s="599"/>
      <c r="F7" s="599"/>
      <c r="G7" s="599"/>
      <c r="H7" s="599"/>
      <c r="I7" s="599"/>
      <c r="J7" s="599"/>
      <c r="K7" s="599"/>
      <c r="L7" s="599"/>
      <c r="M7" s="599"/>
      <c r="N7" s="599"/>
      <c r="O7" s="599"/>
      <c r="P7" s="599"/>
      <c r="Q7" s="71"/>
    </row>
    <row r="8" spans="1:18" ht="18.75" customHeight="1" x14ac:dyDescent="0.25">
      <c r="B8" s="6" t="s">
        <v>1</v>
      </c>
      <c r="C8" s="7"/>
      <c r="D8" s="7"/>
      <c r="E8" s="100">
        <f>'Informations Entreprise'!$L$9</f>
        <v>0</v>
      </c>
      <c r="F8" s="8"/>
      <c r="G8" s="8"/>
      <c r="H8" s="8"/>
      <c r="I8" s="9"/>
      <c r="J8" s="10"/>
      <c r="K8" s="10"/>
      <c r="L8" s="10"/>
      <c r="M8" s="10"/>
      <c r="N8" s="10"/>
      <c r="O8" s="5"/>
      <c r="P8" s="5"/>
      <c r="Q8" s="5"/>
      <c r="R8" s="88"/>
    </row>
    <row r="9" spans="1:18" ht="9.75" customHeight="1" x14ac:dyDescent="0.25">
      <c r="B9" s="6"/>
      <c r="C9" s="7"/>
      <c r="D9" s="7"/>
      <c r="E9" s="8"/>
      <c r="F9" s="8"/>
      <c r="G9" s="8"/>
      <c r="H9" s="8"/>
      <c r="I9" s="9"/>
      <c r="J9" s="10"/>
      <c r="K9" s="10"/>
      <c r="L9" s="10"/>
      <c r="M9" s="10"/>
      <c r="N9" s="10"/>
      <c r="O9" s="5"/>
      <c r="P9" s="5"/>
      <c r="Q9" s="5"/>
      <c r="R9" s="88"/>
    </row>
    <row r="10" spans="1:18" ht="18.75" customHeight="1" x14ac:dyDescent="0.25">
      <c r="B10" s="6" t="s">
        <v>10</v>
      </c>
      <c r="C10" s="7"/>
      <c r="D10" s="7"/>
      <c r="E10" s="600">
        <f>'Informations Entreprise'!$L$11</f>
        <v>0</v>
      </c>
      <c r="F10" s="601"/>
      <c r="G10" s="601"/>
      <c r="H10" s="601"/>
      <c r="I10" s="601"/>
      <c r="J10" s="601"/>
      <c r="K10" s="601"/>
      <c r="L10" s="601"/>
      <c r="M10" s="601"/>
      <c r="N10" s="601"/>
      <c r="O10" s="601"/>
      <c r="P10" s="602"/>
      <c r="Q10" s="5"/>
      <c r="R10" s="88"/>
    </row>
    <row r="11" spans="1:18" ht="8.25" customHeight="1" x14ac:dyDescent="0.25">
      <c r="B11" s="6"/>
      <c r="C11" s="5"/>
      <c r="D11" s="5"/>
      <c r="E11" s="11"/>
      <c r="F11" s="11"/>
      <c r="G11" s="11"/>
      <c r="H11" s="11"/>
      <c r="I11" s="11"/>
      <c r="J11" s="11"/>
      <c r="K11" s="11"/>
      <c r="L11" s="11"/>
      <c r="M11" s="33"/>
      <c r="N11" s="11"/>
      <c r="O11" s="11"/>
      <c r="P11" s="5"/>
      <c r="Q11" s="5"/>
      <c r="R11" s="88"/>
    </row>
    <row r="12" spans="1:18" ht="16.5" customHeight="1" x14ac:dyDescent="0.25">
      <c r="B12" s="5"/>
      <c r="C12" s="5"/>
      <c r="D12" s="5"/>
      <c r="E12" s="5"/>
      <c r="F12" s="5"/>
      <c r="G12" s="5"/>
      <c r="H12" s="5"/>
      <c r="I12" s="5"/>
      <c r="J12" s="5"/>
      <c r="K12" s="5"/>
      <c r="L12" s="5"/>
      <c r="M12" s="33"/>
      <c r="N12" s="5"/>
      <c r="O12" s="5"/>
      <c r="P12" s="5"/>
      <c r="Q12" s="5"/>
      <c r="R12" s="86"/>
    </row>
    <row r="13" spans="1:18" s="89" customFormat="1" ht="16.5" customHeight="1" x14ac:dyDescent="0.25">
      <c r="B13" s="90" t="s">
        <v>31</v>
      </c>
      <c r="C13" s="81"/>
      <c r="D13" s="81"/>
      <c r="E13" s="81"/>
      <c r="F13" s="81"/>
      <c r="G13" s="81"/>
      <c r="H13" s="81"/>
      <c r="I13" s="81"/>
      <c r="J13" s="81"/>
      <c r="K13" s="81"/>
      <c r="L13" s="81"/>
      <c r="M13" s="380"/>
      <c r="N13" s="81"/>
      <c r="O13" s="81"/>
      <c r="P13" s="82"/>
      <c r="Q13" s="79"/>
      <c r="R13" s="2"/>
    </row>
    <row r="14" spans="1:18" s="89" customFormat="1" ht="10.5" customHeight="1" x14ac:dyDescent="0.25">
      <c r="B14" s="83"/>
      <c r="C14" s="79"/>
      <c r="D14" s="79"/>
      <c r="E14" s="79"/>
      <c r="F14" s="79"/>
      <c r="G14" s="79"/>
      <c r="H14" s="79"/>
      <c r="I14" s="79"/>
      <c r="J14" s="79"/>
      <c r="K14" s="79"/>
      <c r="L14" s="79"/>
      <c r="M14" s="381"/>
      <c r="N14" s="79"/>
      <c r="O14" s="79"/>
      <c r="P14" s="84"/>
      <c r="Q14" s="79"/>
      <c r="R14" s="2"/>
    </row>
    <row r="15" spans="1:18" s="89" customFormat="1" ht="16.5" customHeight="1" x14ac:dyDescent="0.25">
      <c r="B15" s="104" t="s">
        <v>82</v>
      </c>
      <c r="C15" s="79"/>
      <c r="D15" s="80" t="s">
        <v>29</v>
      </c>
      <c r="E15" s="142">
        <f>'Informations Entreprise'!Q22</f>
        <v>0</v>
      </c>
      <c r="F15" s="603" t="s">
        <v>51</v>
      </c>
      <c r="G15" s="604"/>
      <c r="H15" s="605">
        <f>IF(ISBLANK('Informations Entreprise'!AC22),3709.44,'Informations Entreprise'!$AC$22)</f>
        <v>3709.44</v>
      </c>
      <c r="I15" s="606"/>
      <c r="J15" s="604" t="s">
        <v>50</v>
      </c>
      <c r="K15" s="604"/>
      <c r="L15" s="143">
        <f>IF(ISBLANK('Informations Entreprise'!AI30),H15*0.903,H15)</f>
        <v>3349.6243200000004</v>
      </c>
      <c r="M15" s="79"/>
      <c r="N15" s="79"/>
      <c r="O15" s="79"/>
      <c r="P15" s="84"/>
      <c r="Q15" s="79"/>
      <c r="R15" s="2"/>
    </row>
    <row r="16" spans="1:18" s="89" customFormat="1" ht="16.5" customHeight="1" x14ac:dyDescent="0.25">
      <c r="B16" s="83"/>
      <c r="C16" s="79"/>
      <c r="D16" s="79"/>
      <c r="E16" s="79"/>
      <c r="F16" s="79"/>
      <c r="G16" s="79"/>
      <c r="H16" s="79"/>
      <c r="I16" s="79"/>
      <c r="J16" s="79"/>
      <c r="K16" s="79"/>
      <c r="L16" s="79"/>
      <c r="M16" s="381"/>
      <c r="N16" s="79"/>
      <c r="O16" s="79"/>
      <c r="P16" s="84"/>
      <c r="Q16" s="79"/>
      <c r="R16" s="2"/>
    </row>
    <row r="17" spans="2:23" s="89" customFormat="1" ht="16.5" customHeight="1" x14ac:dyDescent="0.25">
      <c r="B17" s="104" t="s">
        <v>83</v>
      </c>
      <c r="C17" s="79"/>
      <c r="D17" s="80" t="s">
        <v>29</v>
      </c>
      <c r="E17" s="142">
        <f>'Informations Entreprise'!$Q$26</f>
        <v>0</v>
      </c>
      <c r="F17" s="603" t="s">
        <v>51</v>
      </c>
      <c r="G17" s="604"/>
      <c r="H17" s="605">
        <f>IF(ISBLANK('Informations Entreprise'!AC26),7418.88,'Informations Entreprise'!$AC$26)</f>
        <v>7418.88</v>
      </c>
      <c r="I17" s="606"/>
      <c r="J17" s="604" t="s">
        <v>50</v>
      </c>
      <c r="K17" s="604"/>
      <c r="L17" s="143">
        <f>IF(ISBLANK('Informations Entreprise'!AI30),H17*0.903,H17)</f>
        <v>6699.2486400000007</v>
      </c>
      <c r="M17" s="382"/>
      <c r="N17" s="79"/>
      <c r="O17" s="79"/>
      <c r="P17" s="84"/>
      <c r="Q17" s="79"/>
      <c r="R17" s="2"/>
    </row>
    <row r="18" spans="2:23" ht="6" customHeight="1" x14ac:dyDescent="0.25">
      <c r="B18" s="85"/>
      <c r="C18" s="51"/>
      <c r="D18" s="51"/>
      <c r="E18" s="51"/>
      <c r="F18" s="51"/>
      <c r="G18" s="51"/>
      <c r="H18" s="51"/>
      <c r="I18" s="51"/>
      <c r="J18" s="51"/>
      <c r="K18" s="51"/>
      <c r="L18" s="51"/>
      <c r="M18" s="383"/>
      <c r="N18" s="51"/>
      <c r="O18" s="51"/>
      <c r="P18" s="52"/>
      <c r="Q18" s="5"/>
      <c r="R18" s="86"/>
    </row>
    <row r="19" spans="2:23" ht="6" customHeight="1" x14ac:dyDescent="0.25">
      <c r="B19" s="5"/>
      <c r="C19" s="5"/>
      <c r="D19" s="5"/>
      <c r="E19" s="5"/>
      <c r="F19" s="5"/>
      <c r="G19" s="5"/>
      <c r="H19" s="5"/>
      <c r="I19" s="5"/>
      <c r="J19" s="5"/>
      <c r="K19" s="5"/>
      <c r="L19" s="5"/>
      <c r="M19" s="33"/>
      <c r="N19" s="5"/>
      <c r="O19" s="5"/>
      <c r="P19" s="5"/>
      <c r="Q19" s="5"/>
      <c r="R19" s="86"/>
    </row>
    <row r="20" spans="2:23" ht="24" customHeight="1" x14ac:dyDescent="0.4">
      <c r="B20" s="12" t="s">
        <v>11</v>
      </c>
      <c r="C20" s="13"/>
      <c r="D20" s="13"/>
      <c r="E20" s="13"/>
      <c r="F20" s="14"/>
      <c r="G20" s="14"/>
      <c r="H20" s="14"/>
      <c r="I20" s="5"/>
      <c r="J20" s="5"/>
      <c r="K20" s="5"/>
      <c r="L20" s="5"/>
      <c r="M20" s="33"/>
      <c r="N20" s="101"/>
      <c r="O20" s="5"/>
      <c r="P20" s="5"/>
      <c r="Q20" s="5"/>
      <c r="U20" s="379"/>
    </row>
    <row r="21" spans="2:23" ht="16.5" customHeight="1" x14ac:dyDescent="0.25">
      <c r="B21" s="5"/>
      <c r="C21" s="5"/>
      <c r="D21" s="5"/>
      <c r="E21" s="5"/>
      <c r="F21" s="5"/>
      <c r="G21" s="5"/>
      <c r="H21" s="5"/>
      <c r="I21" s="5"/>
      <c r="J21" s="5"/>
      <c r="K21" s="5"/>
      <c r="L21" s="5"/>
      <c r="M21" s="33"/>
      <c r="N21" s="5"/>
      <c r="O21" s="5"/>
      <c r="P21" s="5"/>
      <c r="Q21" s="5"/>
    </row>
    <row r="22" spans="2:23" ht="57.75" customHeight="1" x14ac:dyDescent="0.25">
      <c r="B22" s="595" t="s">
        <v>178</v>
      </c>
      <c r="C22" s="595"/>
      <c r="D22" s="595"/>
      <c r="E22" s="595"/>
      <c r="F22" s="596" t="s">
        <v>54</v>
      </c>
      <c r="G22" s="596"/>
      <c r="H22" s="596"/>
      <c r="I22" s="596"/>
      <c r="J22" s="596" t="s">
        <v>55</v>
      </c>
      <c r="K22" s="596"/>
      <c r="L22" s="136" t="s">
        <v>37</v>
      </c>
      <c r="M22" s="137" t="str">
        <f>IF('Informations Entreprise'!AM37="Abondement unilatéral", "Montant de l'abondement unilatéral sur le PERCOL"," Montant de l’épargnant")</f>
        <v xml:space="preserve"> Montant de l’épargnant</v>
      </c>
      <c r="N22" s="138" t="s">
        <v>98</v>
      </c>
      <c r="O22" s="138" t="s">
        <v>99</v>
      </c>
      <c r="P22" s="138" t="s">
        <v>180</v>
      </c>
      <c r="Q22" s="5"/>
      <c r="R22" s="91"/>
      <c r="T22" s="394" t="s">
        <v>107</v>
      </c>
      <c r="U22" s="394" t="s">
        <v>106</v>
      </c>
      <c r="V22" s="394" t="s">
        <v>108</v>
      </c>
      <c r="W22" s="394" t="s">
        <v>109</v>
      </c>
    </row>
    <row r="23" spans="2:23" ht="46.5" customHeight="1" x14ac:dyDescent="0.25">
      <c r="B23" s="607">
        <f>'Bulletin 1'!$M$7</f>
        <v>0</v>
      </c>
      <c r="C23" s="607"/>
      <c r="D23" s="607"/>
      <c r="E23" s="607"/>
      <c r="F23" s="607">
        <f>'Bulletin 1'!$T$5</f>
        <v>0</v>
      </c>
      <c r="G23" s="607"/>
      <c r="H23" s="607"/>
      <c r="I23" s="607"/>
      <c r="J23" s="607">
        <f>'Bulletin 1'!$AH$5</f>
        <v>0</v>
      </c>
      <c r="K23" s="607"/>
      <c r="L23" s="400" t="str">
        <f>IF('Bulletin 1'!$M$15="Salarié","TS",IF('Bulletin 1'!$M$15="Non salarié","TNS",IF('Bulletin 1'!$M$15="","")))</f>
        <v/>
      </c>
      <c r="M23" s="384">
        <f>'Bulletin 1'!$AK$70</f>
        <v>0</v>
      </c>
      <c r="N23" s="140" t="str">
        <f>IF(L23="","",IF(case_CSG="",IF(L23="TS",MIN(T23*(1-CSGCRDS),'Bulletin 1'!$L$70*($E$15*(1-CSGCRDS))),IF(L23="TNS",MIN(T23,'Bulletin 1'!$L$70*E$15))),IF(L23="TS",MIN(T23,'Bulletin 1'!$L$70*($E$15)),IF(L23="TNS",MIN(T23,'Bulletin 1'!$L$70*E$15)))))</f>
        <v/>
      </c>
      <c r="O23" s="140" t="str">
        <f>IF(L23="","",IF(case_CSG="",IF(L23="TS",MIN(V23*(1-CSGCRDS),'Bulletin 1'!$X$70*($E$17*(1-CSGCRDS))),IF(L23="TNS",MIN(V23,'Bulletin 1'!$X$70*E$17))),IF(L23="TS",MIN(V23,'Bulletin 1'!$X$70*($E$17)),IF(L23="TNS",MIN(V23,'Bulletin 1'!$X$70*E$17)))))</f>
        <v/>
      </c>
      <c r="P23" s="141">
        <f>IFERROR(SUM(M23:O23),0)</f>
        <v>0</v>
      </c>
      <c r="Q23" s="102" t="str">
        <f t="shared" ref="Q23:Q32" si="0">IF(AND(M23&gt;0,S23=0),"Sélectionnez le statut"," ")</f>
        <v xml:space="preserve"> </v>
      </c>
      <c r="R23" s="92" t="str">
        <f>IF(ISERROR(8%*#REF!),"",8%*#REF!)</f>
        <v/>
      </c>
      <c r="S23" s="103">
        <f>COUNTA('Informations Entreprise'!#REF!)</f>
        <v>1</v>
      </c>
      <c r="T23" s="145">
        <f>IF(ISBLANK('Informations Entreprise'!$AC$22),U23,'Informations Entreprise'!$AC$22)</f>
        <v>3709.44</v>
      </c>
      <c r="U23" s="145">
        <v>3709.44</v>
      </c>
      <c r="V23" s="146">
        <f>IF(ISBLANK('Informations Entreprise'!$AC$26),W23,'Informations Entreprise'!$AC$26)</f>
        <v>7418.88</v>
      </c>
      <c r="W23" s="146">
        <v>7418.88</v>
      </c>
    </row>
    <row r="24" spans="2:23" ht="46.5" customHeight="1" x14ac:dyDescent="0.25">
      <c r="B24" s="607">
        <f>'Bulletin 2'!$M$7</f>
        <v>0</v>
      </c>
      <c r="C24" s="607"/>
      <c r="D24" s="607"/>
      <c r="E24" s="607"/>
      <c r="F24" s="607">
        <f>'Bulletin 2'!$T$5</f>
        <v>0</v>
      </c>
      <c r="G24" s="607"/>
      <c r="H24" s="607"/>
      <c r="I24" s="607"/>
      <c r="J24" s="607">
        <f>'Bulletin 2'!$AH$5</f>
        <v>0</v>
      </c>
      <c r="K24" s="607"/>
      <c r="L24" s="400" t="str">
        <f>IF($L$23="","",IF('Bulletin 2'!$M$15="Salarié","TS",IF('Bulletin 2'!$M$15="Non salarié","TNS",IF('Bulletin 2'!$M$15="",""))))</f>
        <v/>
      </c>
      <c r="M24" s="384">
        <f>IF(L24="",0,'Bulletin 2'!$AK$70)</f>
        <v>0</v>
      </c>
      <c r="N24" s="140" t="str">
        <f>IF(L24="","",IF(case_CSG="",IF(L24="TS",MIN(T24*(1-CSGCRDS),'Bulletin 2'!$L$70*($E$15*(1-CSGCRDS))),IF(L24="TNS",MIN(T24,'Bulletin 2'!$L$70*E$15))),IF(L24="TS",MIN(T24,'Bulletin 2'!$L$70*($E$15)),IF(L24="TNS",MIN(T24,'Bulletin 2'!$L$70*E$15)))))</f>
        <v/>
      </c>
      <c r="O24" s="140" t="str">
        <f>IF(L24="","",IF(case_CSG="",IF(L24="TS",MIN(V24*(1-CSGCRDS),'Bulletin 2'!$X$70*($E$17*(1-CSGCRDS))),IF(L24="TNS",MIN(V24,'Bulletin 2'!$X$70*E$17))),IF(L24="TS",MIN(V24,'Bulletin 2'!$X$70*($E$17)),IF(L24="TNS",MIN(V24,'Bulletin 2'!$X$70*E$17)))))</f>
        <v/>
      </c>
      <c r="P24" s="141">
        <f>IF($L$23="",0,IFERROR(SUM(M24:O24),0))</f>
        <v>0</v>
      </c>
      <c r="Q24" s="102" t="str">
        <f t="shared" si="0"/>
        <v xml:space="preserve"> </v>
      </c>
      <c r="R24" s="92" t="str">
        <f>IF(ISERROR(8%*#REF!),"",8%*#REF!)</f>
        <v/>
      </c>
      <c r="S24" s="103">
        <f>COUNTA('Informations Entreprise'!#REF!)</f>
        <v>1</v>
      </c>
      <c r="T24" s="145">
        <f>IF(ISBLANK('Informations Entreprise'!$AC$22),U24,'Informations Entreprise'!$AC$22)</f>
        <v>3709.44</v>
      </c>
      <c r="U24" s="145">
        <v>3709.44</v>
      </c>
      <c r="V24" s="146">
        <f>IF(ISBLANK('Informations Entreprise'!$AC$26),W24,'Informations Entreprise'!$AC$26)</f>
        <v>7418.88</v>
      </c>
      <c r="W24" s="146">
        <v>7418.88</v>
      </c>
    </row>
    <row r="25" spans="2:23" ht="46.5" customHeight="1" x14ac:dyDescent="0.25">
      <c r="B25" s="607">
        <f>'Bulletin 3'!$M$7</f>
        <v>0</v>
      </c>
      <c r="C25" s="607"/>
      <c r="D25" s="607"/>
      <c r="E25" s="607"/>
      <c r="F25" s="607">
        <f>'Bulletin 3'!$T$5</f>
        <v>0</v>
      </c>
      <c r="G25" s="607"/>
      <c r="H25" s="607"/>
      <c r="I25" s="607"/>
      <c r="J25" s="607">
        <f>'Bulletin 3'!$AH$5</f>
        <v>0</v>
      </c>
      <c r="K25" s="607"/>
      <c r="L25" s="400" t="str">
        <f>IF($L$24="","",IF('Bulletin 3'!$M$15="Salarié","TS",IF('Bulletin 3'!$M$15="Non salarié","TNS",IF('Bulletin 3'!$M$15="",""))))</f>
        <v/>
      </c>
      <c r="M25" s="384">
        <f>IF(L25="",0,'Bulletin 3'!$AK$70)</f>
        <v>0</v>
      </c>
      <c r="N25" s="140" t="str">
        <f>IF(L25="","",IF(case_CSG="",IF(L25="TS",MIN(T25*(1-CSGCRDS),'Bulletin 3'!$L$70*($E$15*(1-CSGCRDS))),IF(L25="TNS",MIN(T25,'Bulletin 3'!$L$70*E$15))),IF(L25="TS",MIN(T25,'Bulletin 3'!$L$70*($E$15)),IF(L25="TNS",MIN(T25,'Bulletin 3'!$L$70*E$15)))))</f>
        <v/>
      </c>
      <c r="O25" s="140" t="str">
        <f>IF(L25="","",IF(case_CSG="",IF(L25="TS",MIN(V25*(1-CSGCRDS),'Bulletin 3'!$X$70*($E$17*(1-CSGCRDS))),IF(L25="TNS",MIN(V25,'Bulletin 3'!$X$70*E$17))),IF(L25="TS",MIN(V25,'Bulletin 3'!$X$70*($E$17)),IF(L25="TNS",MIN(V25,'Bulletin 3'!$X$70*E$17)))))</f>
        <v/>
      </c>
      <c r="P25" s="141">
        <f t="shared" ref="P25:P32" si="1">IF($L$23="",0,IFERROR(SUM(M25:O25),0))</f>
        <v>0</v>
      </c>
      <c r="Q25" s="102" t="str">
        <f t="shared" si="0"/>
        <v xml:space="preserve"> </v>
      </c>
      <c r="R25" s="92" t="str">
        <f>IF(ISERROR(8%*#REF!),"",8%*#REF!)</f>
        <v/>
      </c>
      <c r="S25" s="103">
        <f>COUNTA('Informations Entreprise'!#REF!)</f>
        <v>1</v>
      </c>
      <c r="T25" s="145">
        <f>IF(ISBLANK('Informations Entreprise'!$AC$22),U25,'Informations Entreprise'!$AC$22)</f>
        <v>3709.44</v>
      </c>
      <c r="U25" s="145">
        <v>3709.44</v>
      </c>
      <c r="V25" s="146">
        <f>IF(ISBLANK('Informations Entreprise'!$AC$26),W25,'Informations Entreprise'!$AC$26)</f>
        <v>7418.88</v>
      </c>
      <c r="W25" s="146">
        <v>7418.88</v>
      </c>
    </row>
    <row r="26" spans="2:23" ht="46.5" customHeight="1" x14ac:dyDescent="0.25">
      <c r="B26" s="607">
        <f>'Bulletin 4'!$M$7</f>
        <v>0</v>
      </c>
      <c r="C26" s="607"/>
      <c r="D26" s="607"/>
      <c r="E26" s="607"/>
      <c r="F26" s="607">
        <f>'Bulletin 4'!$T$5</f>
        <v>0</v>
      </c>
      <c r="G26" s="607"/>
      <c r="H26" s="607"/>
      <c r="I26" s="607"/>
      <c r="J26" s="607">
        <f>'Bulletin 4'!$AH$5</f>
        <v>0</v>
      </c>
      <c r="K26" s="607"/>
      <c r="L26" s="400" t="str">
        <f>IF($L$25="","",IF('Bulletin 4'!$M$15="Salarié","TS",IF('Bulletin 4'!$M$15="Non salarié","TNS",IF('Bulletin 4'!$M$15="",""))))</f>
        <v/>
      </c>
      <c r="M26" s="384">
        <f>IF(L26="",0,'Bulletin 4'!$AK$70)</f>
        <v>0</v>
      </c>
      <c r="N26" s="140" t="str">
        <f>IF(L26="","",IF(case_CSG="",IF(L26="TS",MIN(T26*(1-CSGCRDS),'Bulletin 4'!$L$70*($E$15*(1-CSGCRDS))),IF(L26="TNS",MIN(T26,'Bulletin 4'!$L$70*E$15))),IF(L26="TS",MIN(T26,'Bulletin 4'!$L$70*($E$15)),IF(L26="TNS",MIN(T26,'Bulletin 4'!$L$70*E$15)))))</f>
        <v/>
      </c>
      <c r="O26" s="140" t="str">
        <f>IF(L26="","",IF(case_CSG="",IF(L26="TS",MIN(V26*(1-CSGCRDS),'Bulletin 4'!$X$70*($E$17*(1-CSGCRDS))),IF(L26="TNS",MIN(V26,'Bulletin 4'!$X$70*E$17))),IF(L26="TS",MIN(V26,'Bulletin 4'!$X$70*($E$17)),IF(L26="TNS",MIN(V26,'Bulletin 4'!$X$70*E$17)))))</f>
        <v/>
      </c>
      <c r="P26" s="141">
        <f t="shared" si="1"/>
        <v>0</v>
      </c>
      <c r="Q26" s="102" t="str">
        <f t="shared" si="0"/>
        <v xml:space="preserve"> </v>
      </c>
      <c r="R26" s="92" t="str">
        <f>IF(ISERROR(8%*#REF!),"",8%*#REF!)</f>
        <v/>
      </c>
      <c r="S26" s="103">
        <f>COUNTA('Informations Entreprise'!#REF!)</f>
        <v>1</v>
      </c>
      <c r="T26" s="145">
        <f>IF(ISBLANK('Informations Entreprise'!$AC$22),U26,'Informations Entreprise'!$AC$22)</f>
        <v>3709.44</v>
      </c>
      <c r="U26" s="145">
        <v>3709.44</v>
      </c>
      <c r="V26" s="146">
        <f>IF(ISBLANK('Informations Entreprise'!$AC$26),W26,'Informations Entreprise'!$AC$26)</f>
        <v>7418.88</v>
      </c>
      <c r="W26" s="146">
        <v>7418.88</v>
      </c>
    </row>
    <row r="27" spans="2:23" ht="46.5" customHeight="1" x14ac:dyDescent="0.25">
      <c r="B27" s="607">
        <f>'Bulletin 5'!$M$7</f>
        <v>0</v>
      </c>
      <c r="C27" s="607"/>
      <c r="D27" s="607"/>
      <c r="E27" s="607"/>
      <c r="F27" s="607">
        <f>'Bulletin 5'!$T$5</f>
        <v>0</v>
      </c>
      <c r="G27" s="607"/>
      <c r="H27" s="607"/>
      <c r="I27" s="607"/>
      <c r="J27" s="607">
        <f>'Bulletin 5'!$AH$5</f>
        <v>0</v>
      </c>
      <c r="K27" s="607"/>
      <c r="L27" s="139" t="str">
        <f>IF($L$26="","",IF('Bulletin 5'!$M$15="Salarié","TS",IF('Bulletin 5'!$M$15="Non salarié","TNS",IF('Bulletin 5'!$M$15="",""))))</f>
        <v/>
      </c>
      <c r="M27" s="384">
        <f>IF(L27="",0,'Bulletin 5'!$AK$70)</f>
        <v>0</v>
      </c>
      <c r="N27" s="140" t="str">
        <f>IF(L27="","",IF(case_CSG="",IF(L27="TS",MIN(T27*(1-CSGCRDS),'Bulletin 5'!$L$70*($E$15*(1-CSGCRDS))),IF(L27="TNS",MIN(T27,'Bulletin 5'!$L$70*E$15))),IF(L27="TS",MIN(T27,'Bulletin 5'!$L$70*($E$15)),IF(L27="TNS",MIN(T27,'Bulletin 5'!$L$70*E$15)))))</f>
        <v/>
      </c>
      <c r="O27" s="140" t="str">
        <f>IF(L27="","",IF(case_CSG="",IF(L27="TS",MIN(V27*(1-CSGCRDS),'Bulletin 5'!$X$70*($E$17*(1-CSGCRDS))),IF(L27="TNS",MIN(V27,'Bulletin 5'!$X$70*E$17))),IF(L27="TS",MIN(V27,'Bulletin 5'!$X$70*($E$17)),IF(L27="TNS",MIN(V27,'Bulletin 5'!$X$70*E$17)))))</f>
        <v/>
      </c>
      <c r="P27" s="141">
        <f t="shared" si="1"/>
        <v>0</v>
      </c>
      <c r="Q27" s="102" t="str">
        <f t="shared" si="0"/>
        <v xml:space="preserve"> </v>
      </c>
      <c r="R27" s="92" t="str">
        <f>IF(ISERROR(8%*#REF!),"",8%*#REF!)</f>
        <v/>
      </c>
      <c r="S27" s="103">
        <f>COUNTA('Informations Entreprise'!#REF!)</f>
        <v>1</v>
      </c>
      <c r="T27" s="145">
        <f>IF(ISBLANK('Informations Entreprise'!$AC$22),U27,'Informations Entreprise'!$AC$22)</f>
        <v>3709.44</v>
      </c>
      <c r="U27" s="145">
        <v>3709.44</v>
      </c>
      <c r="V27" s="146">
        <f>IF(ISBLANK('Informations Entreprise'!$AC$26),W27,'Informations Entreprise'!$AC$26)</f>
        <v>7418.88</v>
      </c>
      <c r="W27" s="146">
        <v>7418.88</v>
      </c>
    </row>
    <row r="28" spans="2:23" ht="46.5" customHeight="1" x14ac:dyDescent="0.25">
      <c r="B28" s="607">
        <f>'Bulletin 6'!$M$7</f>
        <v>0</v>
      </c>
      <c r="C28" s="607"/>
      <c r="D28" s="607"/>
      <c r="E28" s="607"/>
      <c r="F28" s="607">
        <f>'Bulletin 6'!$T$5</f>
        <v>0</v>
      </c>
      <c r="G28" s="607"/>
      <c r="H28" s="607"/>
      <c r="I28" s="607"/>
      <c r="J28" s="607">
        <f>'Bulletin 6'!$AH$5</f>
        <v>0</v>
      </c>
      <c r="K28" s="607"/>
      <c r="L28" s="139" t="str">
        <f>IF($L$27="","",IF('Bulletin 6'!$M$15="Salarié","TS",IF('Bulletin 6'!$M$15="Non salarié","TNS",IF('Bulletin 6'!$M$15="",""))))</f>
        <v/>
      </c>
      <c r="M28" s="384">
        <f>IF(L28="",0,'Bulletin 6'!$AK$70)</f>
        <v>0</v>
      </c>
      <c r="N28" s="140" t="str">
        <f>IF(L28="","",IF(case_CSG="",IF(L28="TS",MIN(T28*(1-CSGCRDS),'Bulletin 6'!$L$70*($E$15*(1-CSGCRDS))),IF(L28="TNS",MIN(T28,'Bulletin 6'!$L$70*E$15))),IF(L28="TS",MIN(T28,'Bulletin 6'!$L$70*($E$15)),IF(L28="TNS",MIN(T28,'Bulletin 6'!$L$70*E$15)))))</f>
        <v/>
      </c>
      <c r="O28" s="140" t="str">
        <f>IF(L28="","",IF(case_CSG="",IF(L28="TS",MIN(V28*(1-CSGCRDS),'Bulletin 6'!$X$70*($E$17*(1-CSGCRDS))),IF(L28="TNS",MIN(V28,'Bulletin 6'!$X$70*E$17))),IF(L28="TS",MIN(V28,'Bulletin 6'!$X$70*($E$17)),IF(L28="TNS",MIN(V28,'Bulletin 6'!$X$70*E$17)))))</f>
        <v/>
      </c>
      <c r="P28" s="141">
        <f t="shared" si="1"/>
        <v>0</v>
      </c>
      <c r="Q28" s="102" t="str">
        <f t="shared" si="0"/>
        <v xml:space="preserve"> </v>
      </c>
      <c r="R28" s="92" t="str">
        <f>IF(ISERROR(8%*#REF!),"",8%*#REF!)</f>
        <v/>
      </c>
      <c r="S28" s="103">
        <f>COUNTA('Informations Entreprise'!#REF!)</f>
        <v>1</v>
      </c>
      <c r="T28" s="145">
        <f>IF(ISBLANK('Informations Entreprise'!$AC$22),U28,'Informations Entreprise'!$AC$22)</f>
        <v>3709.44</v>
      </c>
      <c r="U28" s="145">
        <v>3709.44</v>
      </c>
      <c r="V28" s="146">
        <f>IF(ISBLANK('Informations Entreprise'!$AC$26),W28,'Informations Entreprise'!$AC$26)</f>
        <v>7418.88</v>
      </c>
      <c r="W28" s="146">
        <v>7418.88</v>
      </c>
    </row>
    <row r="29" spans="2:23" ht="46.5" customHeight="1" x14ac:dyDescent="0.25">
      <c r="B29" s="607">
        <f>'Bulletin 7'!$M$7</f>
        <v>0</v>
      </c>
      <c r="C29" s="607"/>
      <c r="D29" s="607"/>
      <c r="E29" s="607"/>
      <c r="F29" s="607">
        <f>'Bulletin 7'!$T$5</f>
        <v>0</v>
      </c>
      <c r="G29" s="607"/>
      <c r="H29" s="607"/>
      <c r="I29" s="607"/>
      <c r="J29" s="607">
        <f>'Bulletin 7'!$AH$5</f>
        <v>0</v>
      </c>
      <c r="K29" s="607"/>
      <c r="L29" s="139" t="str">
        <f>IF($L$28="","",IF('Bulletin 7'!$M$15="Salarié","TS",IF('Bulletin 7'!$M$15="Non salarié","TNS",IF('Bulletin 7'!$M$15="",""))))</f>
        <v/>
      </c>
      <c r="M29" s="384">
        <f>IF(L28="",0,'Bulletin 7'!$AK$70)</f>
        <v>0</v>
      </c>
      <c r="N29" s="140" t="str">
        <f>IF(L29="","",IF(case_CSG="",IF(L29="TS",MIN(T29*(1-CSGCRDS),'Bulletin 7'!$L$70*($E$15*(1-CSGCRDS))),IF(L29="TNS",MIN(T29,'Bulletin 7'!$L$70*E$15))),IF(L29="TS",MIN(T29,'Bulletin 7'!$L$70*($E$15)),IF(L29="TNS",MIN(T29,'Bulletin 7'!$L$70*E$15)))))</f>
        <v/>
      </c>
      <c r="O29" s="140" t="str">
        <f>IF(L29="","",IF(case_CSG="",IF(L29="TS",MIN(V29*(1-CSGCRDS),'Bulletin 7'!$X$70*($E$17*(1-CSGCRDS))),IF(L29="TNS",MIN(V29,'Bulletin 7'!$X$70*E$17))),IF(L29="TS",MIN(V29,'Bulletin 7'!$X$70*($E$17)),IF(L29="TNS",MIN(V29,'Bulletin 7'!$X$70*E$17)))))</f>
        <v/>
      </c>
      <c r="P29" s="141">
        <f t="shared" si="1"/>
        <v>0</v>
      </c>
      <c r="Q29" s="102" t="str">
        <f t="shared" si="0"/>
        <v xml:space="preserve"> </v>
      </c>
      <c r="R29" s="92" t="str">
        <f>IF(ISERROR(8%*#REF!),"",8%*#REF!)</f>
        <v/>
      </c>
      <c r="S29" s="103">
        <f>COUNTA('Informations Entreprise'!#REF!)</f>
        <v>1</v>
      </c>
      <c r="T29" s="145">
        <f>IF(ISBLANK('Informations Entreprise'!$AC$22),U29,'Informations Entreprise'!$AC$22)</f>
        <v>3709.44</v>
      </c>
      <c r="U29" s="145">
        <v>3709.44</v>
      </c>
      <c r="V29" s="146">
        <f>IF(ISBLANK('Informations Entreprise'!$AC$26),W29,'Informations Entreprise'!$AC$26)</f>
        <v>7418.88</v>
      </c>
      <c r="W29" s="146">
        <v>7418.88</v>
      </c>
    </row>
    <row r="30" spans="2:23" ht="46.5" customHeight="1" x14ac:dyDescent="0.25">
      <c r="B30" s="607">
        <f>'Bulletin 8'!$M$7</f>
        <v>0</v>
      </c>
      <c r="C30" s="607"/>
      <c r="D30" s="607"/>
      <c r="E30" s="607"/>
      <c r="F30" s="607">
        <f>'Bulletin 8'!$T$5</f>
        <v>0</v>
      </c>
      <c r="G30" s="607"/>
      <c r="H30" s="607"/>
      <c r="I30" s="607"/>
      <c r="J30" s="607">
        <f>'Bulletin 8'!$AH$5</f>
        <v>0</v>
      </c>
      <c r="K30" s="607"/>
      <c r="L30" s="139" t="str">
        <f>IF($L$29="","",IF('Bulletin 8'!$M$15="Salarié","TS",IF('Bulletin 8'!$M$15="Non salarié","TNS",IF('Bulletin 8'!$M$15="",""))))</f>
        <v/>
      </c>
      <c r="M30" s="384">
        <f>IF(L29="",0,'Bulletin 8'!$AK$70)</f>
        <v>0</v>
      </c>
      <c r="N30" s="140" t="str">
        <f>IF(L30="","",IF(case_CSG="",IF(L30="TS",MIN(T30*(1-CSGCRDS),'Bulletin 8'!$L$70*($E$15*(1-CSGCRDS))),IF(L30="TNS",MIN(T30,'Bulletin 8'!$L$70*E$15))),IF(L30="TS",MIN(T30,'Bulletin 8'!$L$70*($E$15)),IF(L30="TNS",MIN(T30,'Bulletin 8'!$L$70*E$15)))))</f>
        <v/>
      </c>
      <c r="O30" s="140" t="str">
        <f>IF(L30="","",IF(case_CSG="",IF(L30="TS",MIN(V30*(1-CSGCRDS),'Bulletin 8'!$X$70*($E$17*(1-CSGCRDS))),IF(L30="TNS",MIN(V30,'Bulletin 8'!$X$70*E$17))),IF(L30="TS",MIN(V30,'Bulletin 8'!$X$70*($E$17)),IF(L30="TNS",MIN(V30,'Bulletin 8'!$X$70*E$17)))))</f>
        <v/>
      </c>
      <c r="P30" s="141">
        <f t="shared" si="1"/>
        <v>0</v>
      </c>
      <c r="Q30" s="102" t="str">
        <f t="shared" si="0"/>
        <v xml:space="preserve"> </v>
      </c>
      <c r="R30" s="92" t="str">
        <f>IF(ISERROR(8%*#REF!),"",8%*#REF!)</f>
        <v/>
      </c>
      <c r="S30" s="103">
        <f>COUNTA('Informations Entreprise'!#REF!)</f>
        <v>1</v>
      </c>
      <c r="T30" s="145">
        <f>IF(ISBLANK('Informations Entreprise'!$AC$22),U30,'Informations Entreprise'!$AC$22)</f>
        <v>3709.44</v>
      </c>
      <c r="U30" s="145">
        <v>3709.44</v>
      </c>
      <c r="V30" s="146">
        <f>IF(ISBLANK('Informations Entreprise'!$AC$26),W30,'Informations Entreprise'!$AC$26)</f>
        <v>7418.88</v>
      </c>
      <c r="W30" s="146">
        <v>7418.88</v>
      </c>
    </row>
    <row r="31" spans="2:23" ht="46.5" customHeight="1" x14ac:dyDescent="0.25">
      <c r="B31" s="607">
        <f>'Bulletin 9'!$M$7</f>
        <v>0</v>
      </c>
      <c r="C31" s="607"/>
      <c r="D31" s="607"/>
      <c r="E31" s="607"/>
      <c r="F31" s="607">
        <f>'Bulletin 9'!$T$5</f>
        <v>0</v>
      </c>
      <c r="G31" s="607"/>
      <c r="H31" s="607"/>
      <c r="I31" s="607"/>
      <c r="J31" s="607">
        <f>'Bulletin 9'!$AH$5</f>
        <v>0</v>
      </c>
      <c r="K31" s="607"/>
      <c r="L31" s="139" t="str">
        <f>IF($L$30="","",IF('Bulletin 9'!$M$15="Salarié","TS",IF('Bulletin 9'!$M$15="Non salarié","TNS",IF('Bulletin 9'!$M$15="",""))))</f>
        <v/>
      </c>
      <c r="M31" s="384">
        <f>IF(L30="",0,'Bulletin 9'!$AK$70)</f>
        <v>0</v>
      </c>
      <c r="N31" s="140" t="str">
        <f>IF(L31="","",IF(case_CSG="",IF(L31="TS",MIN(T31*(1-CSGCRDS),'Bulletin 9'!$L$70*($E$15*(1-CSGCRDS))),IF(L31="TNS",MIN(T31,'Bulletin 9'!$L$70*E$15))),IF(L31="TS",MIN(T31,'Bulletin 9'!$L$70*($E$15)),IF(L31="TNS",MIN(T31,'Bulletin 9'!$L$70*E$15)))))</f>
        <v/>
      </c>
      <c r="O31" s="140" t="str">
        <f>IF(L31="","",IF(case_CSG="",IF(L31="TS",MIN(V31*(1-CSGCRDS),'Bulletin 9'!$X$70*($E$17*(1-CSGCRDS))),IF(L31="TNS",MIN(V31,'Bulletin 9'!$X$70*E$17))),IF(L31="TS",MIN(V31,'Bulletin 9'!$X$70*($E$17)),IF(L31="TNS",MIN(V31,'Bulletin 9'!$X$70*E$17)))))</f>
        <v/>
      </c>
      <c r="P31" s="141">
        <f t="shared" si="1"/>
        <v>0</v>
      </c>
      <c r="Q31" s="102" t="str">
        <f t="shared" si="0"/>
        <v xml:space="preserve"> </v>
      </c>
      <c r="R31" s="92" t="str">
        <f>IF(ISERROR(8%*#REF!),"",8%*#REF!)</f>
        <v/>
      </c>
      <c r="S31" s="103">
        <f>COUNTA('Informations Entreprise'!#REF!)</f>
        <v>1</v>
      </c>
      <c r="T31" s="145">
        <f>IF(ISBLANK('Informations Entreprise'!$AC$22),U31,'Informations Entreprise'!$AC$22)</f>
        <v>3709.44</v>
      </c>
      <c r="U31" s="145">
        <v>3709.44</v>
      </c>
      <c r="V31" s="146">
        <f>IF(ISBLANK('Informations Entreprise'!$AC$26),W31,'Informations Entreprise'!$AC$26)</f>
        <v>7418.88</v>
      </c>
      <c r="W31" s="146">
        <v>7418.88</v>
      </c>
    </row>
    <row r="32" spans="2:23" ht="46.5" customHeight="1" x14ac:dyDescent="0.25">
      <c r="B32" s="607">
        <f>'Bulletin 10'!$M$7</f>
        <v>0</v>
      </c>
      <c r="C32" s="607"/>
      <c r="D32" s="607"/>
      <c r="E32" s="607"/>
      <c r="F32" s="607">
        <f>'Bulletin 10'!$T$5</f>
        <v>0</v>
      </c>
      <c r="G32" s="607"/>
      <c r="H32" s="607"/>
      <c r="I32" s="607"/>
      <c r="J32" s="607">
        <f>'Bulletin 10'!$AH$5</f>
        <v>0</v>
      </c>
      <c r="K32" s="607"/>
      <c r="L32" s="139" t="str">
        <f>IF($L$31="","",IF('Bulletin 10'!$M$15="Salarié","TS",IF('Bulletin 10'!$M$15="Non salarié","TNS",IF('Bulletin 10'!$M$15="",""))))</f>
        <v/>
      </c>
      <c r="M32" s="385">
        <f>IF(L31="",0,'Bulletin 10'!$AK$70)</f>
        <v>0</v>
      </c>
      <c r="N32" s="140" t="str">
        <f>IF(L32="","",IF(case_CSG="",IF(L32="TS",MIN(T32*(1-CSGCRDS),'Bulletin 10'!$L$70*($E$15*(1-CSGCRDS))),IF(L32="TNS",MIN(T32,'Bulletin 10'!$L$70*E$15))),IF(L32="TS",MIN(T32,'Bulletin 10'!$L$70*($E$15)),IF(L32="TNS",MIN(T32,'Bulletin 10'!$L$70*E$15)))))</f>
        <v/>
      </c>
      <c r="O32" s="140" t="str">
        <f>IF(L32="","",IF(case_CSG="",IF(L32="TS",MIN(V32*(1-CSGCRDS),'Bulletin 10'!$X$70*($E$17*(1-CSGCRDS))),IF(L32="TNS",MIN(V32,'Bulletin 10'!$X$70*E$17))),IF(L32="TS",MIN(V32,'Bulletin 10'!$X$70*($E$17)),IF(L32="TNS",MIN(V32,'Bulletin 10'!$X$70*E$17)))))</f>
        <v/>
      </c>
      <c r="P32" s="141">
        <f t="shared" si="1"/>
        <v>0</v>
      </c>
      <c r="Q32" s="102" t="str">
        <f t="shared" si="0"/>
        <v xml:space="preserve"> </v>
      </c>
      <c r="R32" s="92" t="str">
        <f>IF(ISERROR(8%*#REF!),"",8%*#REF!)</f>
        <v/>
      </c>
      <c r="S32" s="103">
        <f>COUNTA('Informations Entreprise'!#REF!)</f>
        <v>1</v>
      </c>
      <c r="T32" s="145">
        <f>IF(ISBLANK('Informations Entreprise'!$AC$22),U32,'Informations Entreprise'!$AC$22)</f>
        <v>3709.44</v>
      </c>
      <c r="U32" s="145">
        <v>3709.44</v>
      </c>
      <c r="V32" s="146">
        <f>IF(ISBLANK('Informations Entreprise'!$AC$26),W32,'Informations Entreprise'!$AC$26)</f>
        <v>7418.88</v>
      </c>
      <c r="W32" s="146">
        <v>7418.88</v>
      </c>
    </row>
    <row r="33" spans="1:18" ht="26.25" customHeight="1" x14ac:dyDescent="0.25">
      <c r="B33" s="5"/>
      <c r="C33" s="5"/>
      <c r="D33" s="5"/>
      <c r="E33" s="5"/>
      <c r="F33" s="5"/>
      <c r="G33" s="15"/>
      <c r="H33" s="15"/>
      <c r="I33" s="16"/>
      <c r="J33" s="629"/>
      <c r="K33" s="629"/>
      <c r="L33" s="144" t="s">
        <v>12</v>
      </c>
      <c r="M33" s="150">
        <f>+SUM($M$23:$M$32)</f>
        <v>0</v>
      </c>
      <c r="N33" s="151">
        <f>SUM($N$23:$N$32)</f>
        <v>0</v>
      </c>
      <c r="O33" s="151">
        <f>SUM($O$23:$O$32)</f>
        <v>0</v>
      </c>
      <c r="P33" s="17"/>
      <c r="Q33" s="17"/>
      <c r="R33" s="87"/>
    </row>
    <row r="34" spans="1:18" ht="11.25" customHeight="1" x14ac:dyDescent="0.25">
      <c r="B34" s="5"/>
      <c r="C34" s="5"/>
      <c r="D34" s="5"/>
      <c r="E34" s="5"/>
      <c r="F34" s="5"/>
      <c r="G34" s="5"/>
      <c r="H34" s="5"/>
      <c r="I34" s="16"/>
      <c r="J34" s="18"/>
      <c r="K34" s="18"/>
      <c r="L34" s="18"/>
      <c r="M34" s="19"/>
      <c r="N34" s="19"/>
      <c r="O34" s="19"/>
      <c r="P34" s="20"/>
      <c r="Q34" s="20"/>
      <c r="R34" s="87"/>
    </row>
    <row r="35" spans="1:18" ht="6.75" customHeight="1" x14ac:dyDescent="0.25">
      <c r="B35" s="5"/>
      <c r="C35" s="5"/>
      <c r="D35" s="5"/>
      <c r="E35" s="5"/>
      <c r="F35" s="5"/>
      <c r="G35" s="5"/>
      <c r="H35" s="5"/>
      <c r="I35" s="16"/>
      <c r="J35" s="16"/>
      <c r="K35" s="21"/>
      <c r="L35" s="21"/>
      <c r="M35" s="21"/>
      <c r="N35" s="21"/>
      <c r="O35" s="21"/>
      <c r="P35" s="22"/>
      <c r="Q35" s="22"/>
    </row>
    <row r="36" spans="1:18" ht="24" customHeight="1" x14ac:dyDescent="0.25">
      <c r="A36" s="5"/>
      <c r="Q36" s="23"/>
    </row>
    <row r="37" spans="1:18" ht="23.25" customHeight="1" x14ac:dyDescent="0.25">
      <c r="A37" s="93"/>
      <c r="B37" s="609" t="s">
        <v>101</v>
      </c>
      <c r="C37" s="610"/>
      <c r="D37" s="610"/>
      <c r="E37" s="610"/>
      <c r="F37" s="610"/>
      <c r="G37" s="610"/>
      <c r="H37" s="610"/>
      <c r="I37" s="610"/>
      <c r="J37" s="610"/>
      <c r="K37" s="610"/>
      <c r="L37" s="610"/>
      <c r="M37" s="610"/>
      <c r="N37" s="610"/>
      <c r="O37" s="610"/>
      <c r="P37" s="611"/>
      <c r="Q37" s="27"/>
    </row>
    <row r="38" spans="1:18" ht="24.75" customHeight="1" x14ac:dyDescent="0.25">
      <c r="A38" s="93"/>
      <c r="B38" s="26" t="s">
        <v>13</v>
      </c>
      <c r="C38" s="27"/>
      <c r="D38" s="27"/>
      <c r="E38" s="27"/>
      <c r="F38" s="27"/>
      <c r="G38" s="27"/>
      <c r="H38" s="27"/>
      <c r="I38" s="27"/>
      <c r="J38" s="27"/>
      <c r="K38" s="27"/>
      <c r="L38" s="27"/>
      <c r="M38" s="387"/>
      <c r="N38" s="27"/>
      <c r="O38" s="27"/>
      <c r="P38" s="28"/>
      <c r="Q38" s="27"/>
    </row>
    <row r="39" spans="1:18" ht="24.75" customHeight="1" x14ac:dyDescent="0.25">
      <c r="A39" s="93"/>
      <c r="B39" s="29" t="s">
        <v>14</v>
      </c>
      <c r="C39" s="27"/>
      <c r="D39" s="27"/>
      <c r="E39" s="27"/>
      <c r="F39" s="27"/>
      <c r="G39" s="27"/>
      <c r="H39" s="27"/>
      <c r="I39" s="27"/>
      <c r="J39" s="27"/>
      <c r="K39" s="27"/>
      <c r="L39" s="27"/>
      <c r="M39" s="387"/>
      <c r="N39" s="27"/>
      <c r="O39" s="27"/>
      <c r="P39" s="28"/>
      <c r="Q39" s="27"/>
    </row>
    <row r="40" spans="1:18" ht="8.25" customHeight="1" thickBot="1" x14ac:dyDescent="0.25">
      <c r="A40" s="93"/>
      <c r="B40" s="93"/>
      <c r="C40" s="5"/>
      <c r="D40" s="30"/>
      <c r="E40" s="30"/>
      <c r="F40" s="30"/>
      <c r="G40" s="5"/>
      <c r="H40" s="5"/>
      <c r="I40" s="5"/>
      <c r="J40" s="5"/>
      <c r="K40" s="5"/>
      <c r="L40" s="5"/>
      <c r="M40" s="33"/>
      <c r="N40" s="5"/>
      <c r="O40" s="5"/>
      <c r="P40" s="31"/>
      <c r="Q40" s="5"/>
    </row>
    <row r="41" spans="1:18" ht="22.5" customHeight="1" thickBot="1" x14ac:dyDescent="0.3">
      <c r="A41" s="93"/>
      <c r="B41" s="93"/>
      <c r="C41" s="106">
        <f>+IF($M$23&gt;0,1,0)+IF($M$24&gt;0,1,0)+IF($M$25&gt;0,1,0)+IF($M$26&gt;0,1,0)+IF($M$27&gt;0,1,0)+IF($M$28&gt;0,1,0)+IF($M$29&gt;0,1,0)+IF($M$30&gt;0,1,0)+IF($M$31&gt;0,1,0)+IF($M$32&gt;0,1,0)</f>
        <v>0</v>
      </c>
      <c r="D41" s="105" t="s">
        <v>26</v>
      </c>
      <c r="E41" s="6"/>
      <c r="F41" s="5"/>
      <c r="G41" s="5"/>
      <c r="H41" s="5"/>
      <c r="I41" s="5"/>
      <c r="J41" s="5"/>
      <c r="K41" s="5"/>
      <c r="L41" s="5"/>
      <c r="M41" s="33"/>
      <c r="N41" s="5"/>
      <c r="O41" s="5"/>
      <c r="P41" s="31"/>
      <c r="Q41" s="5"/>
    </row>
    <row r="42" spans="1:18" ht="8.25" customHeight="1" x14ac:dyDescent="0.25">
      <c r="A42" s="93"/>
      <c r="B42" s="93"/>
      <c r="C42" s="32"/>
      <c r="D42" s="6"/>
      <c r="E42" s="6"/>
      <c r="F42" s="5"/>
      <c r="G42" s="5"/>
      <c r="H42" s="5"/>
      <c r="I42" s="5"/>
      <c r="J42" s="5"/>
      <c r="K42" s="5"/>
      <c r="L42" s="5"/>
      <c r="M42" s="33"/>
      <c r="N42" s="5"/>
      <c r="O42" s="5"/>
      <c r="P42" s="31"/>
      <c r="Q42" s="5"/>
    </row>
    <row r="43" spans="1:18" ht="17.25" customHeight="1" x14ac:dyDescent="0.25">
      <c r="A43" s="93"/>
      <c r="B43" s="64" t="s">
        <v>15</v>
      </c>
      <c r="C43" s="5"/>
      <c r="D43" s="5"/>
      <c r="E43" s="32"/>
      <c r="F43" s="6"/>
      <c r="G43" s="5"/>
      <c r="H43" s="5"/>
      <c r="I43" s="5"/>
      <c r="J43" s="5"/>
      <c r="K43" s="5"/>
      <c r="L43" s="5"/>
      <c r="M43" s="33"/>
      <c r="N43" s="5"/>
      <c r="O43" s="5"/>
      <c r="P43" s="31"/>
      <c r="Q43" s="5"/>
    </row>
    <row r="44" spans="1:18" ht="7.5" customHeight="1" thickBot="1" x14ac:dyDescent="0.3">
      <c r="A44" s="93"/>
      <c r="B44" s="93"/>
      <c r="C44" s="5"/>
      <c r="D44" s="32"/>
      <c r="E44" s="32"/>
      <c r="F44" s="6"/>
      <c r="G44" s="5"/>
      <c r="H44" s="5"/>
      <c r="I44" s="5"/>
      <c r="J44" s="5"/>
      <c r="K44" s="5"/>
      <c r="L44" s="5"/>
      <c r="M44" s="33"/>
      <c r="N44" s="5"/>
      <c r="O44" s="5"/>
      <c r="P44" s="31"/>
      <c r="Q44" s="5"/>
    </row>
    <row r="45" spans="1:18" ht="21.75" customHeight="1" thickBot="1" x14ac:dyDescent="0.3">
      <c r="A45" s="93"/>
      <c r="B45" s="93"/>
      <c r="C45" s="106">
        <v>1</v>
      </c>
      <c r="D45" s="105" t="str">
        <f>" chèque global de l'entreprise de "&amp;SUM(M23:M32)&amp;" € pour tous les versements personnels des épargnants (si la régularisation auprès des salariés est à la charge de l'entreprise)."</f>
        <v xml:space="preserve"> chèque global de l'entreprise de 0 € pour tous les versements personnels des épargnants (si la régularisation auprès des salariés est à la charge de l'entreprise).</v>
      </c>
      <c r="E45" s="5"/>
      <c r="F45" s="5"/>
      <c r="G45" s="5"/>
      <c r="H45" s="5"/>
      <c r="I45" s="5"/>
      <c r="J45" s="5"/>
      <c r="K45" s="5"/>
      <c r="L45" s="5"/>
      <c r="M45" s="33"/>
      <c r="N45" s="5"/>
      <c r="O45" s="5"/>
      <c r="P45" s="31"/>
      <c r="Q45" s="5"/>
    </row>
    <row r="46" spans="1:18" ht="9.75" customHeight="1" x14ac:dyDescent="0.25">
      <c r="A46" s="93"/>
      <c r="B46" s="93"/>
      <c r="C46" s="32"/>
      <c r="D46" s="6"/>
      <c r="E46" s="6"/>
      <c r="F46" s="5"/>
      <c r="G46" s="5"/>
      <c r="H46" s="5"/>
      <c r="I46" s="5"/>
      <c r="J46" s="5"/>
      <c r="K46" s="5"/>
      <c r="L46" s="5"/>
      <c r="M46" s="33"/>
      <c r="N46" s="5"/>
      <c r="O46" s="5"/>
      <c r="P46" s="31"/>
      <c r="Q46" s="5"/>
    </row>
    <row r="47" spans="1:18" ht="21.75" customHeight="1" x14ac:dyDescent="0.25">
      <c r="A47" s="93"/>
      <c r="B47" s="364" t="s">
        <v>100</v>
      </c>
      <c r="C47" s="32"/>
      <c r="D47" s="32"/>
      <c r="E47" s="6"/>
      <c r="F47" s="5"/>
      <c r="G47" s="5"/>
      <c r="H47" s="5"/>
      <c r="I47" s="5"/>
      <c r="J47" s="5"/>
      <c r="K47" s="5"/>
      <c r="L47" s="5"/>
      <c r="M47" s="33"/>
      <c r="N47" s="5"/>
      <c r="O47" s="5"/>
      <c r="P47" s="31"/>
      <c r="Q47" s="5"/>
      <c r="R47" s="88"/>
    </row>
    <row r="48" spans="1:18" ht="12" customHeight="1" x14ac:dyDescent="0.25">
      <c r="A48" s="93"/>
      <c r="B48" s="613"/>
      <c r="C48" s="614"/>
      <c r="D48" s="614"/>
      <c r="E48" s="614"/>
      <c r="F48" s="614"/>
      <c r="G48" s="614"/>
      <c r="H48" s="614"/>
      <c r="I48" s="614"/>
      <c r="J48" s="614"/>
      <c r="K48" s="614"/>
      <c r="L48" s="614"/>
      <c r="M48" s="614"/>
      <c r="N48" s="614"/>
      <c r="O48" s="614"/>
      <c r="P48" s="615"/>
      <c r="Q48" s="5"/>
      <c r="R48" s="88"/>
    </row>
    <row r="49" spans="1:18" ht="18" customHeight="1" x14ac:dyDescent="0.25">
      <c r="A49" s="5"/>
      <c r="B49" s="371"/>
      <c r="C49" s="372"/>
      <c r="D49" s="372"/>
      <c r="E49" s="372"/>
      <c r="F49" s="623" t="s">
        <v>103</v>
      </c>
      <c r="G49" s="623"/>
      <c r="H49" s="623"/>
      <c r="I49" s="623"/>
      <c r="J49" s="623"/>
      <c r="K49" s="623"/>
      <c r="L49" s="623"/>
      <c r="M49" s="623"/>
      <c r="N49" s="623"/>
      <c r="O49" s="623"/>
      <c r="P49" s="373"/>
      <c r="Q49" s="5"/>
      <c r="R49" s="88"/>
    </row>
    <row r="50" spans="1:18" ht="18" customHeight="1" x14ac:dyDescent="0.25">
      <c r="A50" s="5"/>
      <c r="B50" s="371"/>
      <c r="C50" s="372"/>
      <c r="D50" s="372"/>
      <c r="E50" s="372"/>
      <c r="F50" s="620" t="s">
        <v>104</v>
      </c>
      <c r="G50" s="621"/>
      <c r="H50" s="621"/>
      <c r="I50" s="621"/>
      <c r="J50" s="621"/>
      <c r="K50" s="621"/>
      <c r="L50" s="621"/>
      <c r="M50" s="621"/>
      <c r="N50" s="621"/>
      <c r="O50" s="621"/>
      <c r="P50" s="373"/>
      <c r="Q50" s="5"/>
      <c r="R50" s="88"/>
    </row>
    <row r="51" spans="1:18" ht="18" customHeight="1" x14ac:dyDescent="0.2">
      <c r="B51" s="374"/>
      <c r="C51" s="375"/>
      <c r="D51" s="375"/>
      <c r="E51" s="375"/>
      <c r="F51" s="622"/>
      <c r="G51" s="622"/>
      <c r="H51" s="622"/>
      <c r="I51" s="622"/>
      <c r="J51" s="622"/>
      <c r="K51" s="622"/>
      <c r="L51" s="622"/>
      <c r="M51" s="622"/>
      <c r="N51" s="622"/>
      <c r="O51" s="622"/>
      <c r="P51" s="376"/>
      <c r="Q51" s="73"/>
      <c r="R51" s="87"/>
    </row>
    <row r="52" spans="1:18" s="5" customFormat="1" ht="27" customHeight="1" x14ac:dyDescent="0.25">
      <c r="M52" s="33"/>
      <c r="R52" s="94"/>
    </row>
    <row r="53" spans="1:18" s="66" customFormat="1" ht="23.25" customHeight="1" x14ac:dyDescent="0.25">
      <c r="B53" s="609" t="s">
        <v>25</v>
      </c>
      <c r="C53" s="610"/>
      <c r="D53" s="610"/>
      <c r="E53" s="610"/>
      <c r="F53" s="610"/>
      <c r="G53" s="610"/>
      <c r="H53" s="610"/>
      <c r="I53" s="610"/>
      <c r="J53" s="610"/>
      <c r="K53" s="610"/>
      <c r="L53" s="610"/>
      <c r="M53" s="610"/>
      <c r="N53" s="610"/>
      <c r="O53" s="610"/>
      <c r="P53" s="611"/>
      <c r="Q53" s="65"/>
      <c r="R53" s="95"/>
    </row>
    <row r="54" spans="1:18" ht="13.5" customHeight="1" x14ac:dyDescent="0.3">
      <c r="B54" s="36"/>
      <c r="C54" s="34"/>
      <c r="D54" s="35"/>
      <c r="E54" s="35"/>
      <c r="F54" s="35"/>
      <c r="G54" s="35"/>
      <c r="H54" s="5"/>
      <c r="I54" s="5"/>
      <c r="J54" s="5"/>
      <c r="K54" s="5"/>
      <c r="L54" s="5"/>
      <c r="M54" s="33"/>
      <c r="N54" s="5"/>
      <c r="O54" s="5"/>
      <c r="P54" s="31"/>
      <c r="Q54" s="5"/>
      <c r="R54" s="87"/>
    </row>
    <row r="55" spans="1:18" ht="22.5" customHeight="1" x14ac:dyDescent="0.25">
      <c r="B55" s="68" t="s">
        <v>27</v>
      </c>
      <c r="C55" s="38"/>
      <c r="D55" s="5"/>
      <c r="E55" s="4"/>
      <c r="F55" s="37"/>
      <c r="G55" s="624">
        <f>+O33+N33</f>
        <v>0</v>
      </c>
      <c r="H55" s="624"/>
      <c r="I55" s="624"/>
      <c r="J55" s="5"/>
      <c r="K55" s="5"/>
      <c r="L55" s="5"/>
      <c r="M55" s="33"/>
      <c r="N55" s="5"/>
      <c r="O55" s="5"/>
      <c r="P55" s="31"/>
      <c r="Q55" s="5"/>
      <c r="R55" s="86"/>
    </row>
    <row r="56" spans="1:18" ht="15.75" customHeight="1" x14ac:dyDescent="0.25">
      <c r="B56" s="85"/>
      <c r="C56" s="51"/>
      <c r="D56" s="39"/>
      <c r="E56" s="39"/>
      <c r="F56" s="39"/>
      <c r="G56" s="39"/>
      <c r="H56" s="39"/>
      <c r="I56" s="39"/>
      <c r="J56" s="39"/>
      <c r="K56" s="39"/>
      <c r="L56" s="39"/>
      <c r="M56" s="388"/>
      <c r="N56" s="39"/>
      <c r="O56" s="51"/>
      <c r="P56" s="52"/>
      <c r="Q56" s="5"/>
      <c r="R56" s="88"/>
    </row>
    <row r="57" spans="1:18" ht="15.75" x14ac:dyDescent="0.25">
      <c r="B57" s="5"/>
      <c r="C57" s="5"/>
      <c r="D57" s="40"/>
      <c r="E57" s="40"/>
      <c r="F57" s="41"/>
      <c r="G57" s="40"/>
      <c r="H57" s="40"/>
      <c r="I57" s="40"/>
      <c r="J57" s="40"/>
      <c r="K57" s="40"/>
      <c r="L57" s="40"/>
      <c r="M57" s="389"/>
      <c r="N57" s="40"/>
      <c r="O57" s="40"/>
      <c r="P57" s="40"/>
      <c r="Q57" s="40"/>
      <c r="R57" s="88"/>
    </row>
    <row r="58" spans="1:18" ht="14.25" customHeight="1" x14ac:dyDescent="0.2">
      <c r="B58" s="42"/>
      <c r="C58" s="42"/>
      <c r="D58" s="42"/>
      <c r="E58" s="42"/>
      <c r="F58" s="6"/>
      <c r="G58" s="6"/>
      <c r="H58" s="6"/>
      <c r="I58" s="6"/>
      <c r="J58" s="6"/>
      <c r="K58" s="6"/>
      <c r="L58" s="6"/>
      <c r="M58" s="390"/>
      <c r="N58" s="6"/>
      <c r="O58" s="5"/>
      <c r="P58" s="5"/>
      <c r="Q58" s="40"/>
      <c r="R58" s="86"/>
    </row>
    <row r="59" spans="1:18" ht="24" customHeight="1" x14ac:dyDescent="0.4">
      <c r="A59" s="96"/>
      <c r="B59" s="67" t="s">
        <v>16</v>
      </c>
      <c r="C59" s="63"/>
      <c r="D59" s="63"/>
      <c r="E59" s="63"/>
      <c r="F59" s="61"/>
      <c r="G59" s="61"/>
      <c r="H59" s="61"/>
      <c r="I59" s="61"/>
      <c r="J59" s="61"/>
      <c r="K59" s="61"/>
      <c r="L59" s="61"/>
      <c r="M59" s="391"/>
      <c r="N59" s="61"/>
      <c r="O59" s="61"/>
      <c r="P59" s="62"/>
      <c r="Q59" s="40"/>
    </row>
    <row r="60" spans="1:18" ht="17.25" customHeight="1" x14ac:dyDescent="0.4">
      <c r="B60" s="43"/>
      <c r="C60" s="44"/>
      <c r="D60" s="44"/>
      <c r="E60" s="44"/>
      <c r="F60" s="24"/>
      <c r="G60" s="24"/>
      <c r="H60" s="24"/>
      <c r="I60" s="24"/>
      <c r="J60" s="24"/>
      <c r="K60" s="24"/>
      <c r="L60" s="24"/>
      <c r="M60" s="392"/>
      <c r="N60" s="24"/>
      <c r="O60" s="24"/>
      <c r="P60" s="25"/>
      <c r="Q60" s="5"/>
    </row>
    <row r="61" spans="1:18" ht="30" customHeight="1" x14ac:dyDescent="0.25">
      <c r="B61" s="45" t="s">
        <v>17</v>
      </c>
      <c r="C61" s="625">
        <f>'Informations Entreprise'!$H$41</f>
        <v>0</v>
      </c>
      <c r="D61" s="626"/>
      <c r="E61" s="626"/>
      <c r="F61" s="626"/>
      <c r="G61" s="626"/>
      <c r="H61" s="627"/>
      <c r="I61" s="97" t="s">
        <v>18</v>
      </c>
      <c r="J61" s="628">
        <f>'Informations Entreprise'!$H$43</f>
        <v>0</v>
      </c>
      <c r="K61" s="627"/>
      <c r="L61" s="5"/>
      <c r="M61" s="616"/>
      <c r="N61" s="617"/>
      <c r="O61" s="617"/>
      <c r="P61" s="31"/>
      <c r="Q61" s="5"/>
      <c r="R61" s="88"/>
    </row>
    <row r="62" spans="1:18" ht="30" customHeight="1" x14ac:dyDescent="0.25">
      <c r="B62" s="365"/>
      <c r="C62" s="366"/>
      <c r="D62" s="366"/>
      <c r="E62" s="366"/>
      <c r="F62" s="366"/>
      <c r="G62" s="366"/>
      <c r="H62" s="366"/>
      <c r="I62" s="367"/>
      <c r="J62" s="368"/>
      <c r="K62" s="369"/>
      <c r="L62" s="5"/>
      <c r="M62" s="618"/>
      <c r="N62" s="619"/>
      <c r="O62" s="619"/>
      <c r="P62" s="31"/>
      <c r="Q62" s="5"/>
      <c r="R62" s="88"/>
    </row>
    <row r="63" spans="1:18" ht="9.75" customHeight="1" x14ac:dyDescent="0.2">
      <c r="B63" s="46"/>
      <c r="C63" s="47"/>
      <c r="D63" s="47"/>
      <c r="E63" s="47"/>
      <c r="F63" s="47"/>
      <c r="G63" s="47"/>
      <c r="H63" s="47"/>
      <c r="I63" s="47"/>
      <c r="J63" s="33"/>
      <c r="K63" s="33"/>
      <c r="L63" s="33"/>
      <c r="M63" s="33"/>
      <c r="N63" s="33"/>
      <c r="O63" s="33"/>
      <c r="P63" s="48"/>
      <c r="Q63" s="33"/>
    </row>
    <row r="64" spans="1:18" ht="9" customHeight="1" x14ac:dyDescent="0.2">
      <c r="B64" s="49"/>
      <c r="C64" s="50"/>
      <c r="D64" s="50"/>
      <c r="E64" s="50"/>
      <c r="F64" s="50"/>
      <c r="G64" s="50"/>
      <c r="H64" s="50"/>
      <c r="I64" s="51"/>
      <c r="J64" s="51"/>
      <c r="K64" s="51"/>
      <c r="L64" s="51"/>
      <c r="M64" s="383"/>
      <c r="N64" s="51"/>
      <c r="O64" s="51"/>
      <c r="P64" s="52"/>
      <c r="Q64" s="5"/>
    </row>
    <row r="65" spans="2:17" ht="18" hidden="1" customHeight="1" x14ac:dyDescent="0.25">
      <c r="B65" s="98" t="s">
        <v>19</v>
      </c>
      <c r="C65" s="98"/>
      <c r="D65" s="98"/>
      <c r="E65" s="98"/>
      <c r="F65" s="99"/>
      <c r="G65" s="99"/>
      <c r="H65" s="99"/>
      <c r="I65" s="99"/>
      <c r="J65" s="99"/>
      <c r="K65" s="99"/>
      <c r="L65" s="99"/>
      <c r="M65" s="393"/>
      <c r="N65" s="99"/>
    </row>
    <row r="66" spans="2:17" s="56" customFormat="1" ht="12.75" hidden="1" customHeight="1" x14ac:dyDescent="0.25">
      <c r="B66" s="53" t="s">
        <v>20</v>
      </c>
      <c r="C66" s="54"/>
      <c r="D66" s="54"/>
      <c r="E66" s="54"/>
      <c r="F66" s="55"/>
      <c r="G66" s="55"/>
      <c r="H66" s="55"/>
      <c r="I66" s="72">
        <f>SUM(R23:R32)</f>
        <v>0</v>
      </c>
      <c r="J66" s="56" t="s">
        <v>21</v>
      </c>
      <c r="K66" s="612" t="e">
        <f>SUM(#REF!)</f>
        <v>#REF!</v>
      </c>
      <c r="L66" s="612"/>
      <c r="M66" s="612"/>
      <c r="N66" s="72"/>
    </row>
    <row r="67" spans="2:17" s="56" customFormat="1" ht="18" hidden="1" x14ac:dyDescent="0.25">
      <c r="B67" s="57" t="s">
        <v>22</v>
      </c>
      <c r="C67" s="58"/>
      <c r="D67" s="58"/>
      <c r="E67" s="58"/>
      <c r="F67" s="58"/>
      <c r="G67" s="608">
        <f>20%*N33</f>
        <v>0</v>
      </c>
      <c r="H67" s="608"/>
      <c r="I67" s="608"/>
      <c r="J67" s="58"/>
      <c r="K67" s="58"/>
      <c r="L67" s="58"/>
      <c r="O67" s="59"/>
      <c r="P67" s="60"/>
      <c r="Q67" s="60"/>
    </row>
    <row r="68" spans="2:17" s="56" customFormat="1" ht="18" hidden="1" x14ac:dyDescent="0.25">
      <c r="B68" s="57" t="s">
        <v>23</v>
      </c>
      <c r="C68" s="58"/>
      <c r="D68" s="58"/>
      <c r="E68" s="58"/>
      <c r="F68" s="58"/>
      <c r="G68" s="608">
        <f>16%*O33</f>
        <v>0</v>
      </c>
      <c r="H68" s="608"/>
      <c r="I68" s="608"/>
      <c r="J68" s="58"/>
      <c r="K68" s="58"/>
      <c r="L68" s="58"/>
      <c r="O68" s="59"/>
      <c r="P68" s="60"/>
      <c r="Q68" s="60"/>
    </row>
    <row r="69" spans="2:17" hidden="1" x14ac:dyDescent="0.25"/>
    <row r="70" spans="2:17" x14ac:dyDescent="0.25">
      <c r="P70" s="1" t="s">
        <v>24</v>
      </c>
    </row>
  </sheetData>
  <sheetProtection algorithmName="SHA-512" hashValue="4/BluuUQJZoxR2kFF9LRm4qCNB4lerxMbF7cawtW+EULSUSxbGiJBPhz1/8EOBCdmhB6W5J1ZmBl9dlEH5ojPQ==" saltValue="pzBki61RaQjqb6WkF6ptUA==" spinCount="100000" sheet="1" selectLockedCells="1"/>
  <customSheetViews>
    <customSheetView guid="{8BBDF041-1EC5-4F43-8AC5-BFD5AE5CB39A}" scale="85" fitToPage="1" printArea="1" hiddenRows="1" hiddenColumns="1" topLeftCell="A37">
      <selection activeCell="F50" sqref="F50:O51"/>
      <pageMargins left="0.19685039370078741" right="0.19685039370078741" top="0.39370078740157483" bottom="0" header="3.937007874015748E-2" footer="0"/>
      <pageSetup paperSize="9" scale="50" orientation="portrait" r:id="rId1"/>
    </customSheetView>
  </customSheetViews>
  <mergeCells count="56">
    <mergeCell ref="J31:K31"/>
    <mergeCell ref="G55:I55"/>
    <mergeCell ref="C61:H61"/>
    <mergeCell ref="J61:K61"/>
    <mergeCell ref="B32:E32"/>
    <mergeCell ref="F32:I32"/>
    <mergeCell ref="J32:K32"/>
    <mergeCell ref="J33:K33"/>
    <mergeCell ref="B31:E31"/>
    <mergeCell ref="F31:I31"/>
    <mergeCell ref="G67:I67"/>
    <mergeCell ref="G68:I68"/>
    <mergeCell ref="B37:P37"/>
    <mergeCell ref="B53:P53"/>
    <mergeCell ref="K66:M66"/>
    <mergeCell ref="B48:P48"/>
    <mergeCell ref="M61:O62"/>
    <mergeCell ref="F50:O51"/>
    <mergeCell ref="F49:O49"/>
    <mergeCell ref="B27:E27"/>
    <mergeCell ref="F27:I27"/>
    <mergeCell ref="J27:K27"/>
    <mergeCell ref="B28:E28"/>
    <mergeCell ref="F28:I28"/>
    <mergeCell ref="J28:K28"/>
    <mergeCell ref="B29:E29"/>
    <mergeCell ref="F29:I29"/>
    <mergeCell ref="J29:K29"/>
    <mergeCell ref="B30:E30"/>
    <mergeCell ref="F30:I30"/>
    <mergeCell ref="J30:K30"/>
    <mergeCell ref="B25:E25"/>
    <mergeCell ref="F25:I25"/>
    <mergeCell ref="J25:K25"/>
    <mergeCell ref="B26:E26"/>
    <mergeCell ref="F26:I26"/>
    <mergeCell ref="J26:K26"/>
    <mergeCell ref="B23:E23"/>
    <mergeCell ref="F23:I23"/>
    <mergeCell ref="J23:K23"/>
    <mergeCell ref="B24:E24"/>
    <mergeCell ref="F24:I24"/>
    <mergeCell ref="J24:K24"/>
    <mergeCell ref="B22:E22"/>
    <mergeCell ref="F22:I22"/>
    <mergeCell ref="A1:P4"/>
    <mergeCell ref="B5:P5"/>
    <mergeCell ref="B7:P7"/>
    <mergeCell ref="J22:K22"/>
    <mergeCell ref="E10:P10"/>
    <mergeCell ref="F15:G15"/>
    <mergeCell ref="H15:I15"/>
    <mergeCell ref="J15:K15"/>
    <mergeCell ref="J17:K17"/>
    <mergeCell ref="H17:I17"/>
    <mergeCell ref="F17:G17"/>
  </mergeCells>
  <conditionalFormatting sqref="N23:O23">
    <cfRule type="expression" dxfId="13" priority="11">
      <formula>$L$23=""</formula>
    </cfRule>
  </conditionalFormatting>
  <conditionalFormatting sqref="N24:O24">
    <cfRule type="expression" dxfId="12" priority="10">
      <formula>$L$24=""</formula>
    </cfRule>
  </conditionalFormatting>
  <conditionalFormatting sqref="N25:O25">
    <cfRule type="expression" dxfId="11" priority="9">
      <formula>$L$23=""</formula>
    </cfRule>
  </conditionalFormatting>
  <conditionalFormatting sqref="N26:O26">
    <cfRule type="expression" dxfId="10" priority="7">
      <formula>$L$23=""</formula>
    </cfRule>
  </conditionalFormatting>
  <conditionalFormatting sqref="N27:O27">
    <cfRule type="expression" dxfId="9" priority="6">
      <formula>$L$23=""</formula>
    </cfRule>
  </conditionalFormatting>
  <conditionalFormatting sqref="N28:O28">
    <cfRule type="expression" dxfId="8" priority="5">
      <formula>$L$23=""</formula>
    </cfRule>
  </conditionalFormatting>
  <conditionalFormatting sqref="N29:O29">
    <cfRule type="expression" dxfId="7" priority="4">
      <formula>$L$23=""</formula>
    </cfRule>
  </conditionalFormatting>
  <conditionalFormatting sqref="N30:O30">
    <cfRule type="expression" dxfId="6" priority="3">
      <formula>$L$23=""</formula>
    </cfRule>
  </conditionalFormatting>
  <conditionalFormatting sqref="N31:O31">
    <cfRule type="expression" dxfId="5" priority="2">
      <formula>$L$23=""</formula>
    </cfRule>
  </conditionalFormatting>
  <conditionalFormatting sqref="N32:O32">
    <cfRule type="expression" dxfId="4" priority="1">
      <formula>$L$23=""</formula>
    </cfRule>
  </conditionalFormatting>
  <pageMargins left="0.19685039370078741" right="0.19685039370078741" top="0.39370078740157483" bottom="0" header="3.937007874015748E-2" footer="0"/>
  <pageSetup paperSize="9" scale="50" orientation="portrait" r:id="rId2"/>
  <drawing r:id="rId3"/>
  <extLst>
    <ext xmlns:x14="http://schemas.microsoft.com/office/spreadsheetml/2009/9/main" uri="{78C0D931-6437-407d-A8EE-F0AAD7539E65}">
      <x14:conditionalFormattings>
        <x14:conditionalFormatting xmlns:xm="http://schemas.microsoft.com/office/excel/2006/main">
          <x14:cfRule type="expression" priority="38" id="{621F30AF-02FF-48C1-B851-AE9B781CF9B8}">
            <xm:f>'Informations Entreprise'!$AM$37="Abondement unilatéral"</xm:f>
            <x14:dxf>
              <font>
                <color theme="0"/>
              </font>
              <fill>
                <patternFill patternType="solid">
                  <bgColor theme="0"/>
                </patternFill>
              </fill>
              <border>
                <left style="thin">
                  <color rgb="FFC5BCB0"/>
                </left>
                <right/>
                <top/>
                <bottom/>
              </border>
            </x14:dxf>
          </x14:cfRule>
          <xm:sqref>N22:P22 N33:P33 P23:P32</xm:sqref>
        </x14:conditionalFormatting>
        <x14:conditionalFormatting xmlns:xm="http://schemas.microsoft.com/office/excel/2006/main">
          <x14:cfRule type="expression" priority="37" id="{5372061E-4D4E-4CE8-97B7-C3C53FD664AE}">
            <xm:f>'Informations Entreprise'!$AM$37="Abondement unilatéral"</xm:f>
            <x14:dxf>
              <border>
                <left/>
                <right/>
                <top/>
                <bottom/>
                <vertical/>
                <horizontal/>
              </border>
            </x14:dxf>
          </x14:cfRule>
          <xm:sqref>O22:P22 O33:P33 P23:P32</xm:sqref>
        </x14:conditionalFormatting>
        <x14:conditionalFormatting xmlns:xm="http://schemas.microsoft.com/office/excel/2006/main">
          <x14:cfRule type="expression" priority="13" id="{BBDFB94D-184E-4CDC-8BB3-D073DCF152EA}">
            <xm:f>'Informations Entreprise'!$AM$37="Abondement unilatéral"</xm:f>
            <x14:dxf>
              <font>
                <color theme="0"/>
              </font>
              <fill>
                <patternFill patternType="solid">
                  <bgColor theme="0"/>
                </patternFill>
              </fill>
              <border>
                <left style="thin">
                  <color rgb="FFC5BCB0"/>
                </left>
                <right/>
                <top/>
                <bottom/>
              </border>
            </x14:dxf>
          </x14:cfRule>
          <xm:sqref>N23:O32</xm:sqref>
        </x14:conditionalFormatting>
        <x14:conditionalFormatting xmlns:xm="http://schemas.microsoft.com/office/excel/2006/main">
          <x14:cfRule type="expression" priority="12" id="{66B5AE68-4E9F-4F53-ADA5-CA9EC92D72E9}">
            <xm:f>'Informations Entreprise'!$AM$37="Abondement unilatéral"</xm:f>
            <x14:dxf>
              <border>
                <left/>
                <right/>
                <top/>
                <bottom/>
                <vertical/>
                <horizontal/>
              </border>
            </x14:dxf>
          </x14:cfRule>
          <xm:sqref>O23:O32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B2DC-7B84-43FB-9554-2FA590EF6D6E}">
  <dimension ref="A1"/>
  <sheetViews>
    <sheetView showGridLines="0" workbookViewId="0">
      <selection activeCell="Q36" sqref="Q36"/>
    </sheetView>
  </sheetViews>
  <sheetFormatPr baseColWidth="10" defaultRowHeight="15" x14ac:dyDescent="0.25"/>
  <sheetData/>
  <sheetProtection algorithmName="SHA-512" hashValue="xxfd8Ag9PPrU6xc2axX/FetnAccIhjrX2PqiYP2poNlN81eueStkc8ErV5EVe1WfNo7udRCgdKF8mirxzds2ug==" saltValue="BSOWdPmI9kgdoX8yfW0khA=="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F9156-6C6C-462B-885A-703E8DCAA118}">
  <dimension ref="A1:H44"/>
  <sheetViews>
    <sheetView workbookViewId="0">
      <selection activeCell="L34" sqref="L34"/>
    </sheetView>
  </sheetViews>
  <sheetFormatPr baseColWidth="10" defaultRowHeight="15" x14ac:dyDescent="0.25"/>
  <cols>
    <col min="1" max="1" width="58.7109375" style="418" bestFit="1" customWidth="1"/>
    <col min="2" max="16384" width="11.42578125" style="418"/>
  </cols>
  <sheetData>
    <row r="1" spans="1:8" x14ac:dyDescent="0.25">
      <c r="A1" s="417" t="s">
        <v>127</v>
      </c>
    </row>
    <row r="2" spans="1:8" x14ac:dyDescent="0.25">
      <c r="A2" s="441" t="s">
        <v>128</v>
      </c>
    </row>
    <row r="3" spans="1:8" x14ac:dyDescent="0.25">
      <c r="A3" s="441" t="s">
        <v>129</v>
      </c>
    </row>
    <row r="4" spans="1:8" x14ac:dyDescent="0.25">
      <c r="A4" s="441" t="s">
        <v>130</v>
      </c>
      <c r="C4" s="419"/>
      <c r="D4" s="630" t="s">
        <v>116</v>
      </c>
      <c r="E4" s="630"/>
      <c r="F4" s="630"/>
      <c r="G4" s="630"/>
      <c r="H4" s="630"/>
    </row>
    <row r="5" spans="1:8" x14ac:dyDescent="0.25">
      <c r="A5" s="441" t="s">
        <v>181</v>
      </c>
      <c r="C5" s="419"/>
      <c r="D5" s="630"/>
      <c r="E5" s="630"/>
      <c r="F5" s="630"/>
      <c r="G5" s="630"/>
      <c r="H5" s="630"/>
    </row>
    <row r="6" spans="1:8" x14ac:dyDescent="0.25">
      <c r="A6" s="441" t="s">
        <v>131</v>
      </c>
      <c r="C6" s="419"/>
      <c r="D6" s="630"/>
      <c r="E6" s="630"/>
      <c r="F6" s="630"/>
      <c r="G6" s="630"/>
      <c r="H6" s="630"/>
    </row>
    <row r="7" spans="1:8" x14ac:dyDescent="0.25">
      <c r="A7" s="441" t="s">
        <v>132</v>
      </c>
      <c r="C7" s="419"/>
      <c r="D7" s="630"/>
      <c r="E7" s="630"/>
      <c r="F7" s="630"/>
      <c r="G7" s="630"/>
      <c r="H7" s="630"/>
    </row>
    <row r="8" spans="1:8" x14ac:dyDescent="0.25">
      <c r="A8" s="441" t="s">
        <v>133</v>
      </c>
      <c r="C8" s="419"/>
      <c r="D8" s="630"/>
      <c r="E8" s="630"/>
      <c r="F8" s="630"/>
      <c r="G8" s="630"/>
      <c r="H8" s="630"/>
    </row>
    <row r="9" spans="1:8" x14ac:dyDescent="0.25">
      <c r="A9" s="441" t="s">
        <v>134</v>
      </c>
      <c r="C9" s="419"/>
      <c r="D9" s="630"/>
      <c r="E9" s="630"/>
      <c r="F9" s="630"/>
      <c r="G9" s="630"/>
      <c r="H9" s="630"/>
    </row>
    <row r="10" spans="1:8" x14ac:dyDescent="0.25">
      <c r="A10" s="441" t="s">
        <v>135</v>
      </c>
      <c r="C10" s="419"/>
      <c r="D10" s="630"/>
      <c r="E10" s="630"/>
      <c r="F10" s="630"/>
      <c r="G10" s="630"/>
      <c r="H10" s="630"/>
    </row>
    <row r="11" spans="1:8" x14ac:dyDescent="0.25">
      <c r="A11" s="441" t="s">
        <v>136</v>
      </c>
      <c r="C11" s="419"/>
      <c r="D11" s="630"/>
      <c r="E11" s="630"/>
      <c r="F11" s="630"/>
      <c r="G11" s="630"/>
      <c r="H11" s="630"/>
    </row>
    <row r="12" spans="1:8" x14ac:dyDescent="0.25">
      <c r="A12" s="441" t="s">
        <v>137</v>
      </c>
      <c r="C12" s="419"/>
      <c r="D12" s="630"/>
      <c r="E12" s="630"/>
      <c r="F12" s="630"/>
      <c r="G12" s="630"/>
      <c r="H12" s="630"/>
    </row>
    <row r="13" spans="1:8" x14ac:dyDescent="0.25">
      <c r="A13" s="441" t="s">
        <v>138</v>
      </c>
    </row>
    <row r="14" spans="1:8" x14ac:dyDescent="0.25">
      <c r="A14" s="441" t="s">
        <v>139</v>
      </c>
    </row>
    <row r="15" spans="1:8" x14ac:dyDescent="0.25">
      <c r="A15" s="441" t="s">
        <v>140</v>
      </c>
    </row>
    <row r="16" spans="1:8" x14ac:dyDescent="0.25">
      <c r="A16" s="441" t="s">
        <v>141</v>
      </c>
    </row>
    <row r="17" spans="1:1" x14ac:dyDescent="0.25">
      <c r="A17" s="441" t="s">
        <v>142</v>
      </c>
    </row>
    <row r="18" spans="1:1" x14ac:dyDescent="0.25">
      <c r="A18" s="441" t="s">
        <v>143</v>
      </c>
    </row>
    <row r="19" spans="1:1" x14ac:dyDescent="0.25">
      <c r="A19" s="441" t="s">
        <v>144</v>
      </c>
    </row>
    <row r="20" spans="1:1" x14ac:dyDescent="0.25">
      <c r="A20" s="441" t="s">
        <v>145</v>
      </c>
    </row>
    <row r="21" spans="1:1" x14ac:dyDescent="0.25">
      <c r="A21" s="441" t="s">
        <v>146</v>
      </c>
    </row>
    <row r="22" spans="1:1" x14ac:dyDescent="0.25">
      <c r="A22" s="441" t="s">
        <v>147</v>
      </c>
    </row>
    <row r="23" spans="1:1" x14ac:dyDescent="0.25">
      <c r="A23" s="441" t="s">
        <v>148</v>
      </c>
    </row>
    <row r="24" spans="1:1" x14ac:dyDescent="0.25">
      <c r="A24" s="441" t="s">
        <v>149</v>
      </c>
    </row>
    <row r="25" spans="1:1" x14ac:dyDescent="0.25">
      <c r="A25" s="441" t="s">
        <v>150</v>
      </c>
    </row>
    <row r="26" spans="1:1" x14ac:dyDescent="0.25">
      <c r="A26" s="441" t="s">
        <v>151</v>
      </c>
    </row>
    <row r="27" spans="1:1" x14ac:dyDescent="0.25">
      <c r="A27" s="441" t="s">
        <v>152</v>
      </c>
    </row>
    <row r="28" spans="1:1" x14ac:dyDescent="0.25">
      <c r="A28" s="441" t="s">
        <v>153</v>
      </c>
    </row>
    <row r="29" spans="1:1" x14ac:dyDescent="0.25">
      <c r="A29" s="441" t="s">
        <v>154</v>
      </c>
    </row>
    <row r="30" spans="1:1" x14ac:dyDescent="0.25">
      <c r="A30" s="441" t="s">
        <v>155</v>
      </c>
    </row>
    <row r="31" spans="1:1" x14ac:dyDescent="0.25">
      <c r="A31" s="441" t="s">
        <v>156</v>
      </c>
    </row>
    <row r="32" spans="1:1" x14ac:dyDescent="0.25">
      <c r="A32" s="441" t="s">
        <v>157</v>
      </c>
    </row>
    <row r="33" spans="1:1" x14ac:dyDescent="0.25">
      <c r="A33" s="441" t="s">
        <v>158</v>
      </c>
    </row>
    <row r="34" spans="1:1" x14ac:dyDescent="0.25">
      <c r="A34" s="441" t="s">
        <v>159</v>
      </c>
    </row>
    <row r="35" spans="1:1" x14ac:dyDescent="0.25">
      <c r="A35" s="441" t="s">
        <v>160</v>
      </c>
    </row>
    <row r="36" spans="1:1" x14ac:dyDescent="0.25">
      <c r="A36" s="441" t="s">
        <v>161</v>
      </c>
    </row>
    <row r="37" spans="1:1" x14ac:dyDescent="0.25">
      <c r="A37" s="441" t="s">
        <v>162</v>
      </c>
    </row>
    <row r="38" spans="1:1" x14ac:dyDescent="0.25">
      <c r="A38" s="441" t="s">
        <v>163</v>
      </c>
    </row>
    <row r="39" spans="1:1" x14ac:dyDescent="0.25">
      <c r="A39" s="441" t="s">
        <v>164</v>
      </c>
    </row>
    <row r="40" spans="1:1" x14ac:dyDescent="0.25">
      <c r="A40" s="441" t="s">
        <v>165</v>
      </c>
    </row>
    <row r="41" spans="1:1" x14ac:dyDescent="0.25">
      <c r="A41" s="441" t="s">
        <v>166</v>
      </c>
    </row>
    <row r="42" spans="1:1" x14ac:dyDescent="0.25">
      <c r="A42" s="441" t="s">
        <v>167</v>
      </c>
    </row>
    <row r="43" spans="1:1" x14ac:dyDescent="0.25">
      <c r="A43" s="441" t="s">
        <v>168</v>
      </c>
    </row>
    <row r="44" spans="1:1" x14ac:dyDescent="0.25">
      <c r="A44" s="441" t="s">
        <v>169</v>
      </c>
    </row>
  </sheetData>
  <sheetProtection algorithmName="SHA-512" hashValue="RSG8XMDvx3Hk2harcpESVjt0WdbZbnJZl95wyUTyFYWXgPvx0cKR+0x+t4SVmzsr5DyeLnFxajevf96qJ01H1w==" saltValue="RWMM74ygT53bNbb0c11DnQ==" spinCount="100000" sheet="1" objects="1" scenarios="1"/>
  <mergeCells count="1">
    <mergeCell ref="D4:H12"/>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4"/>
  <dimension ref="A1:I28"/>
  <sheetViews>
    <sheetView showGridLines="0" zoomScale="80" zoomScaleNormal="80" workbookViewId="0">
      <selection activeCell="N34" sqref="N34"/>
    </sheetView>
  </sheetViews>
  <sheetFormatPr baseColWidth="10" defaultColWidth="11.42578125" defaultRowHeight="15" x14ac:dyDescent="0.25"/>
  <cols>
    <col min="1" max="1" width="11.42578125" style="401"/>
    <col min="2" max="2" width="37.7109375" style="74" bestFit="1" customWidth="1"/>
    <col min="3" max="3" width="37.28515625" style="406" bestFit="1" customWidth="1"/>
    <col min="4" max="4" width="11.42578125" style="406"/>
    <col min="5" max="8" width="11.42578125" style="401"/>
    <col min="9" max="9" width="14.42578125" style="401" bestFit="1" customWidth="1"/>
    <col min="10" max="16384" width="11.42578125" style="401"/>
  </cols>
  <sheetData>
    <row r="1" spans="2:9" x14ac:dyDescent="0.25">
      <c r="I1" s="415" t="s">
        <v>114</v>
      </c>
    </row>
    <row r="2" spans="2:9" x14ac:dyDescent="0.25">
      <c r="B2" s="397" t="s">
        <v>48</v>
      </c>
      <c r="C2" s="407">
        <v>46368</v>
      </c>
      <c r="I2" s="415" t="s">
        <v>102</v>
      </c>
    </row>
    <row r="3" spans="2:9" x14ac:dyDescent="0.25">
      <c r="I3" s="415"/>
    </row>
    <row r="4" spans="2:9" x14ac:dyDescent="0.25">
      <c r="B4" s="633" t="s">
        <v>34</v>
      </c>
      <c r="C4" s="408" t="s">
        <v>38</v>
      </c>
    </row>
    <row r="5" spans="2:9" x14ac:dyDescent="0.25">
      <c r="B5" s="634"/>
      <c r="C5" s="408" t="s">
        <v>39</v>
      </c>
    </row>
    <row r="6" spans="2:9" x14ac:dyDescent="0.25">
      <c r="C6" s="75"/>
    </row>
    <row r="7" spans="2:9" x14ac:dyDescent="0.25">
      <c r="B7" s="633" t="s">
        <v>33</v>
      </c>
      <c r="C7" s="409" t="s">
        <v>28</v>
      </c>
    </row>
    <row r="8" spans="2:9" x14ac:dyDescent="0.25">
      <c r="B8" s="635"/>
      <c r="C8" s="408" t="s">
        <v>4</v>
      </c>
    </row>
    <row r="9" spans="2:9" x14ac:dyDescent="0.25">
      <c r="B9" s="635"/>
      <c r="C9" s="408" t="s">
        <v>5</v>
      </c>
    </row>
    <row r="10" spans="2:9" x14ac:dyDescent="0.25">
      <c r="B10" s="635"/>
      <c r="C10" s="408" t="s">
        <v>6</v>
      </c>
    </row>
    <row r="11" spans="2:9" x14ac:dyDescent="0.25">
      <c r="B11" s="634"/>
      <c r="C11" s="408" t="s">
        <v>49</v>
      </c>
    </row>
    <row r="13" spans="2:9" x14ac:dyDescent="0.25">
      <c r="B13" s="397" t="s">
        <v>47</v>
      </c>
      <c r="C13" s="410">
        <v>9.7000000000000003E-2</v>
      </c>
    </row>
    <row r="15" spans="2:9" x14ac:dyDescent="0.25">
      <c r="B15" s="633" t="s">
        <v>35</v>
      </c>
      <c r="C15" s="408" t="s">
        <v>174</v>
      </c>
    </row>
    <row r="16" spans="2:9" x14ac:dyDescent="0.25">
      <c r="B16" s="635"/>
      <c r="C16" s="408" t="s">
        <v>111</v>
      </c>
    </row>
    <row r="17" spans="1:9" x14ac:dyDescent="0.25">
      <c r="B17" s="635"/>
      <c r="C17" s="408" t="s">
        <v>173</v>
      </c>
    </row>
    <row r="18" spans="1:9" x14ac:dyDescent="0.25">
      <c r="B18" s="634"/>
      <c r="C18" s="408" t="s">
        <v>113</v>
      </c>
    </row>
    <row r="20" spans="1:9" x14ac:dyDescent="0.25">
      <c r="B20" s="636" t="s">
        <v>37</v>
      </c>
      <c r="C20" s="408"/>
    </row>
    <row r="21" spans="1:9" x14ac:dyDescent="0.25">
      <c r="B21" s="636"/>
      <c r="C21" s="408" t="s">
        <v>32</v>
      </c>
    </row>
    <row r="22" spans="1:9" x14ac:dyDescent="0.25">
      <c r="B22" s="636"/>
      <c r="C22" s="408" t="s">
        <v>36</v>
      </c>
    </row>
    <row r="23" spans="1:9" x14ac:dyDescent="0.25">
      <c r="A23" s="402"/>
      <c r="B23" s="76"/>
      <c r="C23" s="411"/>
      <c r="D23" s="411"/>
      <c r="E23" s="402"/>
      <c r="F23" s="402"/>
      <c r="G23" s="402"/>
      <c r="H23" s="402"/>
      <c r="I23" s="402"/>
    </row>
    <row r="24" spans="1:9" x14ac:dyDescent="0.25">
      <c r="A24" s="412"/>
      <c r="B24" s="413" t="s">
        <v>45</v>
      </c>
      <c r="C24" s="69" t="s">
        <v>42</v>
      </c>
      <c r="D24" s="637" t="s">
        <v>43</v>
      </c>
      <c r="E24" s="638"/>
      <c r="G24" s="403"/>
      <c r="H24" s="403"/>
      <c r="I24" s="403"/>
    </row>
    <row r="25" spans="1:9" x14ac:dyDescent="0.25">
      <c r="A25" s="412"/>
      <c r="B25" s="413" t="s">
        <v>44</v>
      </c>
      <c r="C25" s="78">
        <f>'Informations Entreprise'!$Q$22*'Informations Entreprise'!$AC$22*90.3%</f>
        <v>0</v>
      </c>
      <c r="D25" s="631">
        <f>'Informations Entreprise'!$Q$26*'Informations Entreprise'!$AC$26*90.3%</f>
        <v>0</v>
      </c>
      <c r="E25" s="632"/>
      <c r="G25" s="404"/>
      <c r="H25" s="403"/>
      <c r="I25" s="404"/>
    </row>
    <row r="26" spans="1:9" x14ac:dyDescent="0.25">
      <c r="A26" s="412"/>
      <c r="B26" s="413" t="s">
        <v>46</v>
      </c>
      <c r="C26" s="78">
        <f>'Informations Entreprise'!$Q$22*'Informations Entreprise'!$AC$22*100%</f>
        <v>0</v>
      </c>
      <c r="D26" s="631">
        <f>'Informations Entreprise'!$Q$26*'Informations Entreprise'!$AC$26*100%</f>
        <v>0</v>
      </c>
      <c r="E26" s="632"/>
      <c r="G26" s="403"/>
      <c r="H26" s="403"/>
      <c r="I26" s="403"/>
    </row>
    <row r="27" spans="1:9" x14ac:dyDescent="0.25">
      <c r="A27" s="412"/>
      <c r="B27" s="403"/>
      <c r="C27" s="405"/>
      <c r="D27" s="414"/>
      <c r="E27" s="405"/>
      <c r="F27" s="405"/>
      <c r="G27" s="405"/>
      <c r="H27" s="414"/>
      <c r="I27" s="405"/>
    </row>
    <row r="28" spans="1:9" x14ac:dyDescent="0.25">
      <c r="A28" s="406"/>
      <c r="B28" s="77"/>
      <c r="E28" s="406"/>
      <c r="F28" s="406"/>
      <c r="G28" s="406"/>
      <c r="H28" s="406"/>
      <c r="I28" s="406"/>
    </row>
  </sheetData>
  <customSheetViews>
    <customSheetView guid="{8BBDF041-1EC5-4F43-8AC5-BFD5AE5CB39A}" scale="80" showGridLines="0" state="hidden">
      <selection activeCell="J21" sqref="J21"/>
      <pageMargins left="0.7" right="0.7" top="0.75" bottom="0.75" header="0.3" footer="0.3"/>
      <pageSetup paperSize="9" orientation="portrait" r:id="rId1"/>
    </customSheetView>
  </customSheetViews>
  <mergeCells count="7">
    <mergeCell ref="D26:E26"/>
    <mergeCell ref="B4:B5"/>
    <mergeCell ref="B7:B11"/>
    <mergeCell ref="B15:B18"/>
    <mergeCell ref="B20:B22"/>
    <mergeCell ref="D24:E24"/>
    <mergeCell ref="D25:E25"/>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025D8-7DF8-4A74-BA72-5209DCE67DBF}">
  <sheetPr codeName="Feuil5">
    <pageSetUpPr fitToPage="1"/>
  </sheetPr>
  <dimension ref="B1:CG553"/>
  <sheetViews>
    <sheetView showZeros="0" zoomScaleNormal="100" workbookViewId="0">
      <selection activeCell="M15" sqref="M15:Y1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ustomWidth="1"/>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20" t="s">
        <v>74</v>
      </c>
      <c r="AC20" s="231"/>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IF(AND($M$15="salarié",$X$70&gt;841.12,'Informations Entreprise'!$AM$37="Abondement unilatéral"),"Attention : Pour un Travailleur Salarié, l'abondement unilatéral est plafonné à 841,12€. Veuillez revoir le montant à investir.",IF(AND(M$15="Non Salarié",$X$70&gt;927.36,'Informations Entreprise'!$AM$37="Abondement unilatéral"),"Attention : Pour un Travailleur Non Salarié, l'abondement unilatéral est plafonné à 927,36€.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262"/>
      <c r="BA52" s="262"/>
      <c r="BB52" s="262"/>
      <c r="BC52" s="262"/>
      <c r="BD52" s="262"/>
      <c r="BE52" s="262"/>
      <c r="BF52" s="262"/>
      <c r="BG52" s="262"/>
      <c r="BH52" s="262"/>
      <c r="BI52" s="262"/>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264">
        <f>SUM(R34:AB63)</f>
        <v>0</v>
      </c>
      <c r="BA53" s="262"/>
      <c r="BB53" s="262"/>
      <c r="BC53" s="262"/>
      <c r="BD53" s="262"/>
      <c r="BE53" s="262"/>
      <c r="BF53" s="262"/>
      <c r="BG53" s="262"/>
      <c r="BH53" s="262"/>
      <c r="BI53" s="262"/>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264">
        <f>SUM(AC34:AL63)+AN42</f>
        <v>0</v>
      </c>
      <c r="BA56" s="262"/>
      <c r="BB56" s="262"/>
      <c r="BC56" s="262"/>
      <c r="BD56" s="262"/>
      <c r="BE56" s="262"/>
      <c r="BF56" s="262"/>
      <c r="BG56" s="262"/>
      <c r="BH56" s="262"/>
      <c r="BI56" s="262"/>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262"/>
      <c r="BI57" s="262"/>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283"/>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292"/>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302"/>
      <c r="AG76" s="302"/>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302"/>
      <c r="AG78" s="302"/>
      <c r="AH78" s="303"/>
      <c r="AI78" s="303"/>
      <c r="AJ78" s="303"/>
      <c r="AK78" s="212"/>
      <c r="AL78" s="212"/>
      <c r="AM78" s="212"/>
      <c r="AN78" s="212"/>
      <c r="AO78" s="212"/>
      <c r="AP78" s="212"/>
      <c r="AQ78" s="212"/>
      <c r="AR78" s="212"/>
      <c r="AS78" s="212"/>
      <c r="AT78" s="212"/>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3"/>
      <c r="AI79" s="303"/>
      <c r="AJ79" s="303"/>
      <c r="AK79" s="212"/>
      <c r="AL79" s="212"/>
      <c r="AM79" s="212"/>
      <c r="AN79" s="212"/>
      <c r="AO79" s="212"/>
      <c r="AP79" s="212"/>
      <c r="AQ79" s="212"/>
      <c r="AR79" s="212"/>
      <c r="AS79" s="212"/>
      <c r="AT79" s="212"/>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212"/>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212"/>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212"/>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212"/>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212"/>
      <c r="C85" s="307"/>
      <c r="D85" s="309"/>
      <c r="E85" s="309"/>
      <c r="F85" s="309"/>
      <c r="G85" s="309"/>
      <c r="H85" s="309"/>
      <c r="I85" s="309"/>
      <c r="J85" s="309"/>
      <c r="K85" s="309"/>
      <c r="L85" s="309"/>
      <c r="M85" s="309"/>
      <c r="N85" s="309"/>
      <c r="O85" s="309"/>
      <c r="P85" s="309"/>
      <c r="Q85" s="309"/>
      <c r="R85" s="212"/>
      <c r="S85" s="212"/>
      <c r="T85" s="212"/>
      <c r="U85" s="212"/>
      <c r="V85" s="212"/>
      <c r="W85" s="212"/>
      <c r="X85" s="212"/>
      <c r="Y85" s="212"/>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212"/>
      <c r="C99" s="307"/>
      <c r="D99" s="309"/>
      <c r="E99" s="309"/>
      <c r="F99" s="309"/>
      <c r="G99" s="309"/>
      <c r="H99" s="309"/>
      <c r="I99" s="309"/>
      <c r="J99" s="309"/>
      <c r="K99" s="309"/>
      <c r="L99" s="309"/>
      <c r="M99" s="309"/>
      <c r="N99" s="309"/>
      <c r="O99" s="309"/>
      <c r="P99" s="309"/>
      <c r="Q99" s="309"/>
      <c r="R99" s="212"/>
      <c r="S99" s="212"/>
      <c r="T99" s="212"/>
      <c r="U99" s="212"/>
      <c r="V99" s="212"/>
      <c r="W99" s="212"/>
      <c r="X99" s="212"/>
      <c r="Y99" s="212"/>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212"/>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316"/>
      <c r="AW100" s="315"/>
      <c r="AX100" s="297"/>
      <c r="AY100" s="297"/>
      <c r="AZ100" s="297"/>
      <c r="BA100" s="298"/>
      <c r="BB100" s="298"/>
      <c r="BC100" s="298"/>
      <c r="BD100" s="298"/>
      <c r="BE100" s="298"/>
      <c r="BF100" s="298"/>
    </row>
    <row r="101" spans="2:58" s="306" customFormat="1" ht="8.25" customHeight="1" x14ac:dyDescent="0.25">
      <c r="B101" s="212"/>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324"/>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370"/>
      <c r="D106" s="370"/>
      <c r="E106" s="370"/>
      <c r="F106" s="370"/>
      <c r="G106" s="370"/>
      <c r="H106" s="370"/>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324"/>
      <c r="J107" s="324"/>
      <c r="K107" s="324"/>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1mVS8uJO47mk6g/hCoUgzguEnafP3ldJNBdEHuYGDgjWwsWnaO0ph08Yz46sqLqhRoiEMf3VFA37l0lO8DI3wQ==" saltValue="aLRf9K0WrzFoyDRmzBa+Pg==" spinCount="100000" sheet="1" objects="1" scenarios="1"/>
  <customSheetViews>
    <customSheetView guid="{8BBDF041-1EC5-4F43-8AC5-BFD5AE5CB39A}" showPageBreaks="1" zeroValues="0" fitToPage="1" printArea="1" hiddenRows="1" topLeftCell="A64">
      <selection activeCell="B93" sqref="B93:AW93"/>
      <colBreaks count="1" manualBreakCount="1">
        <brk id="61" max="1048575" man="1"/>
      </colBreaks>
      <pageMargins left="0" right="0" top="0" bottom="0" header="0" footer="0"/>
      <printOptions horizontalCentered="1" verticalCentered="1"/>
      <pageSetup paperSize="9" scale="56" fitToWidth="0" orientation="portrait" r:id="rId1"/>
    </customSheetView>
  </customSheetViews>
  <mergeCells count="112">
    <mergeCell ref="G76:AE76"/>
    <mergeCell ref="G78:AE78"/>
    <mergeCell ref="R44:AB45"/>
    <mergeCell ref="R46:AB47"/>
    <mergeCell ref="B54:Q55"/>
    <mergeCell ref="B56:Q57"/>
    <mergeCell ref="B58:Q59"/>
    <mergeCell ref="B60:Q61"/>
    <mergeCell ref="B62:Q63"/>
    <mergeCell ref="R58:AB59"/>
    <mergeCell ref="R60:AB61"/>
    <mergeCell ref="R62:AB63"/>
    <mergeCell ref="AC44:AL45"/>
    <mergeCell ref="AC46:AL47"/>
    <mergeCell ref="R52:AB53"/>
    <mergeCell ref="R54:AB55"/>
    <mergeCell ref="R56:AB57"/>
    <mergeCell ref="R50:AB51"/>
    <mergeCell ref="AC52:AL53"/>
    <mergeCell ref="AC54:AL55"/>
    <mergeCell ref="AC56:AL57"/>
    <mergeCell ref="AC58:AL59"/>
    <mergeCell ref="R48:AB49"/>
    <mergeCell ref="BL33:BQ33"/>
    <mergeCell ref="R34:AB35"/>
    <mergeCell ref="R36:AB37"/>
    <mergeCell ref="R38:AB39"/>
    <mergeCell ref="R40:AB41"/>
    <mergeCell ref="R42:AB43"/>
    <mergeCell ref="B34:Q35"/>
    <mergeCell ref="B36:Q37"/>
    <mergeCell ref="B38:Q39"/>
    <mergeCell ref="B40:Q41"/>
    <mergeCell ref="B42:Q43"/>
    <mergeCell ref="AN36:AV38"/>
    <mergeCell ref="AN42:AV43"/>
    <mergeCell ref="AC34:AL35"/>
    <mergeCell ref="AC36:AL37"/>
    <mergeCell ref="AC38:AL39"/>
    <mergeCell ref="AC40:AL41"/>
    <mergeCell ref="AC42:AL43"/>
    <mergeCell ref="B1:AW1"/>
    <mergeCell ref="B3:AW3"/>
    <mergeCell ref="M7:Y7"/>
    <mergeCell ref="M13:Q13"/>
    <mergeCell ref="R13:S13"/>
    <mergeCell ref="M15:Y15"/>
    <mergeCell ref="M11:Y11"/>
    <mergeCell ref="AH5:AV5"/>
    <mergeCell ref="AH7:AV7"/>
    <mergeCell ref="AH9:AV9"/>
    <mergeCell ref="AH15:AV15"/>
    <mergeCell ref="T13:Y13"/>
    <mergeCell ref="AH11:AV11"/>
    <mergeCell ref="M5:Q5"/>
    <mergeCell ref="M26:Y26"/>
    <mergeCell ref="M20:Y20"/>
    <mergeCell ref="M22:Y22"/>
    <mergeCell ref="B18:AW18"/>
    <mergeCell ref="M24:Y24"/>
    <mergeCell ref="AH20:AV20"/>
    <mergeCell ref="AH22:AV22"/>
    <mergeCell ref="AN46:AV52"/>
    <mergeCell ref="AN54:AV56"/>
    <mergeCell ref="AZ55:BI55"/>
    <mergeCell ref="AZ57:BG57"/>
    <mergeCell ref="AC60:AL61"/>
    <mergeCell ref="AC62:AL63"/>
    <mergeCell ref="D80:AO84"/>
    <mergeCell ref="AP80:AW83"/>
    <mergeCell ref="AK100:AU100"/>
    <mergeCell ref="C105:G105"/>
    <mergeCell ref="L105:R105"/>
    <mergeCell ref="W105:X105"/>
    <mergeCell ref="AF72:AH72"/>
    <mergeCell ref="L72:N72"/>
    <mergeCell ref="G72:J72"/>
    <mergeCell ref="L70:Q70"/>
    <mergeCell ref="U70:V70"/>
    <mergeCell ref="B74:AW74"/>
    <mergeCell ref="AK101:AV106"/>
    <mergeCell ref="B66:AW66"/>
    <mergeCell ref="AK70:AO70"/>
    <mergeCell ref="X68:AC68"/>
    <mergeCell ref="L68:P68"/>
    <mergeCell ref="X70:AC70"/>
    <mergeCell ref="B93:AW93"/>
    <mergeCell ref="B73:AW73"/>
    <mergeCell ref="AC105:AD105"/>
    <mergeCell ref="T5:Y5"/>
    <mergeCell ref="R5:S5"/>
    <mergeCell ref="M9:Q9"/>
    <mergeCell ref="AH13:AV13"/>
    <mergeCell ref="M116:AW117"/>
    <mergeCell ref="B88:AW88"/>
    <mergeCell ref="B90:AW90"/>
    <mergeCell ref="B94:AW98"/>
    <mergeCell ref="G100:AI103"/>
    <mergeCell ref="B110:AW114"/>
    <mergeCell ref="B30:AW30"/>
    <mergeCell ref="B31:Q33"/>
    <mergeCell ref="R31:AB33"/>
    <mergeCell ref="AC31:AW31"/>
    <mergeCell ref="AC32:AL33"/>
    <mergeCell ref="AM32:AW33"/>
    <mergeCell ref="B44:Q45"/>
    <mergeCell ref="B46:Q47"/>
    <mergeCell ref="B48:Q49"/>
    <mergeCell ref="B50:Q51"/>
    <mergeCell ref="B52:Q53"/>
    <mergeCell ref="AC48:AL49"/>
    <mergeCell ref="AC50:AL51"/>
  </mergeCells>
  <dataValidations xWindow="447" yWindow="434" count="11">
    <dataValidation allowBlank="1" showInputMessage="1" showErrorMessage="1" prompt="Merci d'indiquer vos noms et prénoms en majuscules" sqref="Z10 Z7:Z8" xr:uid="{FDCF5684-15CE-49F5-8D4C-47285E0C970B}"/>
    <dataValidation allowBlank="1" showInputMessage="1" showErrorMessage="1" promptTitle="Numéro sécurité sociale" prompt="Données obligatoires" sqref="AA6 AA21" xr:uid="{B7C796CA-097E-430A-A023-D64E0D6285EE}"/>
    <dataValidation allowBlank="1" showInputMessage="1" showErrorMessage="1" sqref="AW13:IA13 AK17 AN17:AW17 Z26:IA26 AU14" xr:uid="{80BDAD62-BF21-4F3C-8102-0585975E0E7F}"/>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BCA1F492-0B77-4019-9E2C-821436A08761}"/>
    <dataValidation allowBlank="1" showErrorMessage="1" promptTitle="Optiion gestion pilotée du PERCO" sqref="AW89 AW99 AW85:AW87 AW91:AW92" xr:uid="{1D432354-F70A-4BCD-8703-F676F4C52B7B}"/>
    <dataValidation type="list" allowBlank="1" showInputMessage="1" showErrorMessage="1" promptTitle="Optiion gestion pilotée du PERCO" prompt="Sélectionnez OUI pour activer l'option de gestion pilotée, Attention vous ne pouvez pas investir sur d'autres fonds." sqref="AW75 AW64:AW72" xr:uid="{E6406ED5-087E-4320-8843-32CB8B998983}">
      <formula1>$Q$135:$Q$136</formula1>
    </dataValidation>
    <dataValidation type="list" allowBlank="1" showInputMessage="1" showErrorMessage="1" sqref="M15:Y15" xr:uid="{65F759CB-064B-4A8B-BAEE-0ADB6B6E060D}">
      <formula1>$P$129:$P$131</formula1>
    </dataValidation>
    <dataValidation type="list" allowBlank="1" showInputMessage="1" showErrorMessage="1" sqref="C100" xr:uid="{10C66E3C-B19F-4618-A958-9CBBD192A9FA}">
      <formula1>$R$142:$R$143</formula1>
    </dataValidation>
    <dataValidation errorStyle="information" allowBlank="1" showInputMessage="1" showErrorMessage="1" error="Données non valides" promptTitle="Données nécessaires" sqref="M20:Y20" xr:uid="{8C14FE28-DBFC-4A37-A4B7-1733C31283E8}"/>
    <dataValidation type="textLength" allowBlank="1" showInputMessage="1" showErrorMessage="1" prompt="Compris en 13 et 15 caractères (la clé n'est pas obligatoire)_x000a_" sqref="M7:Y7" xr:uid="{D5412E1C-DC81-4285-829F-A11F494D9849}">
      <formula1>13</formula1>
      <formula2>15</formula2>
    </dataValidation>
    <dataValidation errorStyle="information" allowBlank="1" showInputMessage="1" showErrorMessage="1" error="Données non valides" sqref="AH13:AV13" xr:uid="{58792E20-F15E-4735-AAA1-E82C0FCA9B57}"/>
  </dataValidations>
  <hyperlinks>
    <hyperlink ref="AP80:AW83" location="'Modalités de versement'!A1" display="Plus d'information &gt;" xr:uid="{5F16EA0A-B9ED-4EC4-B3FB-B89CD186BB76}"/>
  </hyperlinks>
  <printOptions horizontalCentered="1" verticalCentered="1"/>
  <pageMargins left="0" right="0" top="0" bottom="0" header="0" footer="0"/>
  <pageSetup paperSize="9" scale="54" fitToWidth="0" orientation="portrait" r:id="rId2"/>
  <colBreaks count="1" manualBreakCount="1">
    <brk id="61" max="1048575" man="1"/>
  </colBreaks>
  <ignoredErrors>
    <ignoredError sqref="M20 M22 M26"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5128" r:id="rId5" name="Check Box 8">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5129" r:id="rId6" name="Check Box 9">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 id="{61E555C2-0B84-420A-8C53-EE64CF349A26}">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xWindow="447" yWindow="434" count="1">
        <x14:dataValidation type="list" allowBlank="1" showInputMessage="1" showErrorMessage="1" xr:uid="{CCA8BC50-7157-46A3-845F-3CA11265AB02}">
          <x14:formula1>
            <xm:f>Données!$C$15:$C$18</xm:f>
          </x14:formula1>
          <xm:sqref>AN36</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5C5D-FE09-4944-A36C-79F47AE86DC9}">
  <sheetPr codeName="Feuil6">
    <pageSetUpPr fitToPage="1"/>
  </sheetPr>
  <dimension ref="B1:CG553"/>
  <sheetViews>
    <sheetView showZeros="0" zoomScaleNormal="100" workbookViewId="0">
      <selection activeCell="M15" sqref="M15:Y1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32" t="s">
        <v>74</v>
      </c>
      <c r="AC20" s="432"/>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IF(AND($M$15="salarié",$X$70&gt;841.12,'Informations Entreprise'!$AM$37="Abondement unilatéral"),"Attention : Pour un Travailleur Salarié, l'abondement unilatéral est plafonné à 841,12€. Veuillez revoir le montant à investir.",IF(AND(M$15="Non Salarié",$X$70&gt;927.36,'Informations Entreprise'!$AM$37="Abondement unilatéral"),"Attention : Pour un Travailleur Non Salarié, l'abondement unilatéral est plafonné à 927,36€.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434"/>
      <c r="BA52" s="434"/>
      <c r="BB52" s="434"/>
      <c r="BC52" s="434"/>
      <c r="BD52" s="434"/>
      <c r="BE52" s="434"/>
      <c r="BF52" s="434"/>
      <c r="BG52" s="434"/>
      <c r="BH52" s="434"/>
      <c r="BI52" s="434"/>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433">
        <f>SUM(R34:AB63)</f>
        <v>0</v>
      </c>
      <c r="BA53" s="434"/>
      <c r="BB53" s="434"/>
      <c r="BC53" s="434"/>
      <c r="BD53" s="434"/>
      <c r="BE53" s="434"/>
      <c r="BF53" s="434"/>
      <c r="BG53" s="434"/>
      <c r="BH53" s="434"/>
      <c r="BI53" s="434"/>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433">
        <f>SUM(AC34:AL63)+AN42</f>
        <v>0</v>
      </c>
      <c r="BA56" s="434"/>
      <c r="BB56" s="434"/>
      <c r="BC56" s="434"/>
      <c r="BD56" s="434"/>
      <c r="BE56" s="434"/>
      <c r="BF56" s="434"/>
      <c r="BG56" s="434"/>
      <c r="BH56" s="434"/>
      <c r="BI56" s="434"/>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434"/>
      <c r="BI57" s="434"/>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438"/>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437"/>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440"/>
      <c r="AG76" s="440"/>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440"/>
      <c r="AG78" s="440"/>
      <c r="AH78" s="303"/>
      <c r="AI78" s="303"/>
      <c r="AJ78" s="303"/>
      <c r="AK78" s="439"/>
      <c r="AL78" s="439"/>
      <c r="AM78" s="439"/>
      <c r="AN78" s="439"/>
      <c r="AO78" s="439"/>
      <c r="AP78" s="439"/>
      <c r="AQ78" s="439"/>
      <c r="AR78" s="439"/>
      <c r="AS78" s="439"/>
      <c r="AT78" s="439"/>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303"/>
      <c r="AI79" s="303"/>
      <c r="AJ79" s="303"/>
      <c r="AK79" s="439"/>
      <c r="AL79" s="439"/>
      <c r="AM79" s="439"/>
      <c r="AN79" s="439"/>
      <c r="AO79" s="439"/>
      <c r="AP79" s="439"/>
      <c r="AQ79" s="439"/>
      <c r="AR79" s="439"/>
      <c r="AS79" s="439"/>
      <c r="AT79" s="439"/>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439"/>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439"/>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439"/>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439"/>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439"/>
      <c r="C85" s="307"/>
      <c r="D85" s="309"/>
      <c r="E85" s="309"/>
      <c r="F85" s="309"/>
      <c r="G85" s="309"/>
      <c r="H85" s="309"/>
      <c r="I85" s="309"/>
      <c r="J85" s="309"/>
      <c r="K85" s="309"/>
      <c r="L85" s="309"/>
      <c r="M85" s="309"/>
      <c r="N85" s="309"/>
      <c r="O85" s="309"/>
      <c r="P85" s="309"/>
      <c r="Q85" s="309"/>
      <c r="R85" s="439"/>
      <c r="S85" s="439"/>
      <c r="T85" s="439"/>
      <c r="U85" s="439"/>
      <c r="V85" s="439"/>
      <c r="W85" s="439"/>
      <c r="X85" s="439"/>
      <c r="Y85" s="439"/>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439"/>
      <c r="C99" s="307"/>
      <c r="D99" s="309"/>
      <c r="E99" s="309"/>
      <c r="F99" s="309"/>
      <c r="G99" s="309"/>
      <c r="H99" s="309"/>
      <c r="I99" s="309"/>
      <c r="J99" s="309"/>
      <c r="K99" s="309"/>
      <c r="L99" s="309"/>
      <c r="M99" s="309"/>
      <c r="N99" s="309"/>
      <c r="O99" s="309"/>
      <c r="P99" s="309"/>
      <c r="Q99" s="309"/>
      <c r="R99" s="439"/>
      <c r="S99" s="439"/>
      <c r="T99" s="439"/>
      <c r="U99" s="439"/>
      <c r="V99" s="439"/>
      <c r="W99" s="439"/>
      <c r="X99" s="439"/>
      <c r="Y99" s="439"/>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439"/>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435"/>
      <c r="AW100" s="315"/>
      <c r="AX100" s="297"/>
      <c r="AY100" s="297"/>
      <c r="AZ100" s="297"/>
      <c r="BA100" s="298"/>
      <c r="BB100" s="298"/>
      <c r="BC100" s="298"/>
      <c r="BD100" s="298"/>
      <c r="BE100" s="298"/>
      <c r="BF100" s="298"/>
    </row>
    <row r="101" spans="2:58" s="306" customFormat="1" ht="8.25" customHeight="1" x14ac:dyDescent="0.25">
      <c r="B101" s="439"/>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436"/>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436"/>
      <c r="D106" s="436"/>
      <c r="E106" s="436"/>
      <c r="F106" s="436"/>
      <c r="G106" s="436"/>
      <c r="H106" s="436"/>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436"/>
      <c r="J107" s="436"/>
      <c r="K107" s="436"/>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VbtnQImNYqNOfAd3qNiGlAyIKbbaY8teRqJOQdAZ7nWQYE9Htk7VGFrZzDeznq2EpIK5zRhY3dtugARuE8zqUg==" saltValue="fKXNTkrQ66WkPzlFiBUh8A==" spinCount="100000" sheet="1" objects="1" scenarios="1"/>
  <customSheetViews>
    <customSheetView guid="{8BBDF041-1EC5-4F43-8AC5-BFD5AE5CB39A}" showPageBreaks="1" zeroValues="0" fitToPage="1" printArea="1" hiddenRows="1" topLeftCell="A57">
      <selection activeCell="BE67" sqref="BE67"/>
      <colBreaks count="1" manualBreakCount="1">
        <brk id="50" max="1048575" man="1"/>
      </colBreaks>
      <pageMargins left="0" right="0" top="0" bottom="0" header="0" footer="0"/>
      <printOptions horizontalCentered="1" verticalCentered="1"/>
      <pageSetup paperSize="9" scale="57" orientation="portrait" r:id="rId1"/>
    </customSheetView>
  </customSheetViews>
  <mergeCells count="112">
    <mergeCell ref="B110:AW114"/>
    <mergeCell ref="M116:AW117"/>
    <mergeCell ref="B90:AW90"/>
    <mergeCell ref="B93:AW93"/>
    <mergeCell ref="B94:AW98"/>
    <mergeCell ref="G100:AI103"/>
    <mergeCell ref="AK100:AU100"/>
    <mergeCell ref="AK101:AV106"/>
    <mergeCell ref="C105:G105"/>
    <mergeCell ref="L105:R105"/>
    <mergeCell ref="W105:X105"/>
    <mergeCell ref="B44:Q45"/>
    <mergeCell ref="R44:AB45"/>
    <mergeCell ref="AC44:AL45"/>
    <mergeCell ref="B66:AW66"/>
    <mergeCell ref="L68:P68"/>
    <mergeCell ref="X68:AC68"/>
    <mergeCell ref="L70:Q70"/>
    <mergeCell ref="U70:V70"/>
    <mergeCell ref="X70:AC70"/>
    <mergeCell ref="AK70:AO70"/>
    <mergeCell ref="B46:Q47"/>
    <mergeCell ref="R46:AB47"/>
    <mergeCell ref="AC46:AL47"/>
    <mergeCell ref="AN46:AV52"/>
    <mergeCell ref="B48:Q49"/>
    <mergeCell ref="R48:AB49"/>
    <mergeCell ref="AC48:AL49"/>
    <mergeCell ref="B50:Q51"/>
    <mergeCell ref="R50:AB51"/>
    <mergeCell ref="AC50:AL51"/>
    <mergeCell ref="B52:Q53"/>
    <mergeCell ref="B58:Q59"/>
    <mergeCell ref="R58:AB59"/>
    <mergeCell ref="AC58:AL59"/>
    <mergeCell ref="B42:Q43"/>
    <mergeCell ref="R42:AB43"/>
    <mergeCell ref="AC42:AL43"/>
    <mergeCell ref="AN42:AV43"/>
    <mergeCell ref="B31:Q33"/>
    <mergeCell ref="R31:AB33"/>
    <mergeCell ref="AC31:AW31"/>
    <mergeCell ref="AC32:AL33"/>
    <mergeCell ref="AM32:AW33"/>
    <mergeCell ref="AN36:AV38"/>
    <mergeCell ref="AC34:AL35"/>
    <mergeCell ref="B36:Q37"/>
    <mergeCell ref="R36:AB37"/>
    <mergeCell ref="AC36:AL37"/>
    <mergeCell ref="B38:Q39"/>
    <mergeCell ref="R38:AB39"/>
    <mergeCell ref="AC38:AL39"/>
    <mergeCell ref="BL33:BQ33"/>
    <mergeCell ref="B34:Q35"/>
    <mergeCell ref="R34:AB35"/>
    <mergeCell ref="B1:AW1"/>
    <mergeCell ref="B3:AW3"/>
    <mergeCell ref="M7:Y7"/>
    <mergeCell ref="AH5:AV5"/>
    <mergeCell ref="AH7:AV7"/>
    <mergeCell ref="AH9:AV9"/>
    <mergeCell ref="M11:Y11"/>
    <mergeCell ref="AH11:AV11"/>
    <mergeCell ref="M13:Q13"/>
    <mergeCell ref="R13:S13"/>
    <mergeCell ref="T13:Y13"/>
    <mergeCell ref="M15:Y15"/>
    <mergeCell ref="AH15:AV15"/>
    <mergeCell ref="B18:AW18"/>
    <mergeCell ref="M20:Y20"/>
    <mergeCell ref="AH20:AV20"/>
    <mergeCell ref="M22:Y22"/>
    <mergeCell ref="M24:Y24"/>
    <mergeCell ref="M26:Y26"/>
    <mergeCell ref="B30:AW30"/>
    <mergeCell ref="AH22:AV22"/>
    <mergeCell ref="G76:AE76"/>
    <mergeCell ref="G78:AE78"/>
    <mergeCell ref="D80:AO84"/>
    <mergeCell ref="AP80:AW83"/>
    <mergeCell ref="B88:AW88"/>
    <mergeCell ref="B74:AW74"/>
    <mergeCell ref="AN54:AV56"/>
    <mergeCell ref="R52:AB53"/>
    <mergeCell ref="AC52:AL53"/>
    <mergeCell ref="B54:Q55"/>
    <mergeCell ref="R54:AB55"/>
    <mergeCell ref="AC54:AL55"/>
    <mergeCell ref="M5:Q5"/>
    <mergeCell ref="R5:S5"/>
    <mergeCell ref="T5:Y5"/>
    <mergeCell ref="M9:Q9"/>
    <mergeCell ref="AH13:AV13"/>
    <mergeCell ref="AC105:AD105"/>
    <mergeCell ref="AZ55:BI55"/>
    <mergeCell ref="B56:Q57"/>
    <mergeCell ref="R56:AB57"/>
    <mergeCell ref="AC56:AL57"/>
    <mergeCell ref="AZ57:BG57"/>
    <mergeCell ref="G72:J72"/>
    <mergeCell ref="L72:N72"/>
    <mergeCell ref="AF72:AH72"/>
    <mergeCell ref="B60:Q61"/>
    <mergeCell ref="R60:AB61"/>
    <mergeCell ref="AC60:AL61"/>
    <mergeCell ref="B62:Q63"/>
    <mergeCell ref="R62:AB63"/>
    <mergeCell ref="AC62:AL63"/>
    <mergeCell ref="B40:Q41"/>
    <mergeCell ref="R40:AB41"/>
    <mergeCell ref="AC40:AL41"/>
    <mergeCell ref="B73:AW73"/>
  </mergeCells>
  <dataValidations count="11">
    <dataValidation errorStyle="information" allowBlank="1" showInputMessage="1" showErrorMessage="1" error="Données non valides" promptTitle="Données nécessaires" sqref="M20:Y20" xr:uid="{672173B1-6E9F-4FBE-9536-90CB98685645}"/>
    <dataValidation allowBlank="1" showErrorMessage="1" promptTitle="Optiion gestion pilotée du PERCO" sqref="AW89 AW99 AW85:AW87 AW91:AW92" xr:uid="{857E7007-40C1-4F85-A50E-A5436BE821ED}"/>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9A37CCC1-F1C3-4009-8DE2-3197B84C69EE}"/>
    <dataValidation allowBlank="1" showInputMessage="1" showErrorMessage="1" sqref="AW13:IA13 AK17 AN17:AW17 Z26:IA26 AU14" xr:uid="{CD7F7EA1-BEA9-487B-AE80-CB3B873BE4FC}"/>
    <dataValidation allowBlank="1" showInputMessage="1" showErrorMessage="1" promptTitle="Numéro sécurité sociale" prompt="Données obligatoires" sqref="AA6 AA21" xr:uid="{2D89BC32-61A0-4A0C-B62A-963E9F5D2297}"/>
    <dataValidation allowBlank="1" showInputMessage="1" showErrorMessage="1" prompt="Merci d'indiquer vos noms et prénoms en majuscules" sqref="Z10 Z7:Z8" xr:uid="{3D5913AD-B237-4EA7-8A2E-86743EF8A9D0}"/>
    <dataValidation type="list" allowBlank="1" showInputMessage="1" showErrorMessage="1" sqref="C100" xr:uid="{D9C25B09-9D54-41C5-94DF-EEEF8820F85A}">
      <formula1>$R$142:$R$143</formula1>
    </dataValidation>
    <dataValidation type="list" allowBlank="1" showInputMessage="1" showErrorMessage="1" sqref="M15:Y15" xr:uid="{CEA4CEC9-86C1-4C41-BBF8-426FCE6B945D}">
      <formula1>$P$129:$P$131</formula1>
    </dataValidation>
    <dataValidation type="list" allowBlank="1" showInputMessage="1" showErrorMessage="1" promptTitle="Optiion gestion pilotée du PERCO" prompt="Sélectionnez OUI pour activer l'option de gestion pilotée, Attention vous ne pouvez pas investir sur d'autres fonds." sqref="AW75 AW64:AW72" xr:uid="{A9133FCD-432A-41C7-9CB2-139F6878EACB}">
      <formula1>$Q$135:$Q$136</formula1>
    </dataValidation>
    <dataValidation errorStyle="information" allowBlank="1" showInputMessage="1" showErrorMessage="1" error="Données non valides" sqref="AH13:AV13" xr:uid="{425D1D4D-4F76-4C4C-888B-5624E62A462E}"/>
    <dataValidation type="textLength" allowBlank="1" showInputMessage="1" showErrorMessage="1" prompt="Compris en 13 et 15 caractères (la clé n'est pas obligatoire)_x000a_" sqref="M7:Y7" xr:uid="{20ACCE5E-53D5-4F29-BC56-1DB670F2A247}">
      <formula1>13</formula1>
      <formula2>15</formula2>
    </dataValidation>
  </dataValidations>
  <hyperlinks>
    <hyperlink ref="AP80:AW83" location="'Modalités de versement'!A1" display="Plus d'information &gt;" xr:uid="{08D20A92-E845-480B-9A64-10C639A306B6}"/>
  </hyperlinks>
  <printOptions horizontalCentered="1" verticalCentered="1"/>
  <pageMargins left="0" right="0" top="0" bottom="0" header="0" footer="0"/>
  <pageSetup paperSize="9" scale="57"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6160" r:id="rId5" name="Check Box 16">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6161" r:id="rId6"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C08A4E2-676D-4145-80F6-3084DE5AFBBA}">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78E6D49-931D-4134-98D3-918DE9193C09}">
          <x14:formula1>
            <xm:f>Données!$C$15:$C$18</xm:f>
          </x14:formula1>
          <xm:sqref>AN36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83B07-5A78-490F-B02E-BB048BA15AE3}">
  <sheetPr codeName="Feuil7">
    <pageSetUpPr fitToPage="1"/>
  </sheetPr>
  <dimension ref="B1:CG553"/>
  <sheetViews>
    <sheetView showZeros="0" zoomScaleNormal="100" workbookViewId="0">
      <selection activeCell="M5" sqref="M5:Q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32" t="s">
        <v>74</v>
      </c>
      <c r="AC20" s="432"/>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IF(AND($M$15="salarié",$X$70&gt;841.12,'Informations Entreprise'!$AM$37="Abondement unilatéral"),"Attention : Pour un Travailleur Salarié, l'abondement unilatéral est plafonné à 841,12€. Veuillez revoir le montant à investir.",IF(AND(M$15="Non Salarié",$X$70&gt;927.36,'Informations Entreprise'!$AM$37="Abondement unilatéral"),"Attention : Pour un Travailleur Non Salarié, l'abondement unilatéral est plafonné à 927,36€.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434"/>
      <c r="BA52" s="434"/>
      <c r="BB52" s="434"/>
      <c r="BC52" s="434"/>
      <c r="BD52" s="434"/>
      <c r="BE52" s="434"/>
      <c r="BF52" s="434"/>
      <c r="BG52" s="434"/>
      <c r="BH52" s="434"/>
      <c r="BI52" s="434"/>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433">
        <f>SUM(R34:AB63)</f>
        <v>0</v>
      </c>
      <c r="BA53" s="434"/>
      <c r="BB53" s="434"/>
      <c r="BC53" s="434"/>
      <c r="BD53" s="434"/>
      <c r="BE53" s="434"/>
      <c r="BF53" s="434"/>
      <c r="BG53" s="434"/>
      <c r="BH53" s="434"/>
      <c r="BI53" s="434"/>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433">
        <f>SUM(AC34:AL63)+AN42</f>
        <v>0</v>
      </c>
      <c r="BA56" s="434"/>
      <c r="BB56" s="434"/>
      <c r="BC56" s="434"/>
      <c r="BD56" s="434"/>
      <c r="BE56" s="434"/>
      <c r="BF56" s="434"/>
      <c r="BG56" s="434"/>
      <c r="BH56" s="434"/>
      <c r="BI56" s="434"/>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434"/>
      <c r="BI57" s="434"/>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438"/>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437"/>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440"/>
      <c r="AG76" s="440"/>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440"/>
      <c r="AG78" s="440"/>
      <c r="AH78" s="303"/>
      <c r="AI78" s="303"/>
      <c r="AJ78" s="303"/>
      <c r="AK78" s="439"/>
      <c r="AL78" s="439"/>
      <c r="AM78" s="439"/>
      <c r="AN78" s="439"/>
      <c r="AO78" s="439"/>
      <c r="AP78" s="439"/>
      <c r="AQ78" s="439"/>
      <c r="AR78" s="439"/>
      <c r="AS78" s="439"/>
      <c r="AT78" s="439"/>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303"/>
      <c r="AI79" s="303"/>
      <c r="AJ79" s="303"/>
      <c r="AK79" s="439"/>
      <c r="AL79" s="439"/>
      <c r="AM79" s="439"/>
      <c r="AN79" s="439"/>
      <c r="AO79" s="439"/>
      <c r="AP79" s="439"/>
      <c r="AQ79" s="439"/>
      <c r="AR79" s="439"/>
      <c r="AS79" s="439"/>
      <c r="AT79" s="439"/>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439"/>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439"/>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439"/>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439"/>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439"/>
      <c r="C85" s="307"/>
      <c r="D85" s="309"/>
      <c r="E85" s="309"/>
      <c r="F85" s="309"/>
      <c r="G85" s="309"/>
      <c r="H85" s="309"/>
      <c r="I85" s="309"/>
      <c r="J85" s="309"/>
      <c r="K85" s="309"/>
      <c r="L85" s="309"/>
      <c r="M85" s="309"/>
      <c r="N85" s="309"/>
      <c r="O85" s="309"/>
      <c r="P85" s="309"/>
      <c r="Q85" s="309"/>
      <c r="R85" s="439"/>
      <c r="S85" s="439"/>
      <c r="T85" s="439"/>
      <c r="U85" s="439"/>
      <c r="V85" s="439"/>
      <c r="W85" s="439"/>
      <c r="X85" s="439"/>
      <c r="Y85" s="439"/>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439"/>
      <c r="C99" s="307"/>
      <c r="D99" s="309"/>
      <c r="E99" s="309"/>
      <c r="F99" s="309"/>
      <c r="G99" s="309"/>
      <c r="H99" s="309"/>
      <c r="I99" s="309"/>
      <c r="J99" s="309"/>
      <c r="K99" s="309"/>
      <c r="L99" s="309"/>
      <c r="M99" s="309"/>
      <c r="N99" s="309"/>
      <c r="O99" s="309"/>
      <c r="P99" s="309"/>
      <c r="Q99" s="309"/>
      <c r="R99" s="439"/>
      <c r="S99" s="439"/>
      <c r="T99" s="439"/>
      <c r="U99" s="439"/>
      <c r="V99" s="439"/>
      <c r="W99" s="439"/>
      <c r="X99" s="439"/>
      <c r="Y99" s="439"/>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439"/>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435"/>
      <c r="AW100" s="315"/>
      <c r="AX100" s="297"/>
      <c r="AY100" s="297"/>
      <c r="AZ100" s="297"/>
      <c r="BA100" s="298"/>
      <c r="BB100" s="298"/>
      <c r="BC100" s="298"/>
      <c r="BD100" s="298"/>
      <c r="BE100" s="298"/>
      <c r="BF100" s="298"/>
    </row>
    <row r="101" spans="2:58" s="306" customFormat="1" ht="8.25" customHeight="1" x14ac:dyDescent="0.25">
      <c r="B101" s="439"/>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436"/>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436"/>
      <c r="D106" s="436"/>
      <c r="E106" s="436"/>
      <c r="F106" s="436"/>
      <c r="G106" s="436"/>
      <c r="H106" s="436"/>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436"/>
      <c r="J107" s="436"/>
      <c r="K107" s="436"/>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OOECqSaV8676FgAKUb1E0HSNZ5DRwU5ipR9Dl52dUFtbkdbvVs/bpm7bIKyqfbBw2m6mjEjiGu6nqXgXmVh5aw==" saltValue="xC5Bbr9WI57pSH0tWAFSzQ==" spinCount="100000" sheet="1" objects="1" scenarios="1"/>
  <customSheetViews>
    <customSheetView guid="{8BBDF041-1EC5-4F43-8AC5-BFD5AE5CB39A}" scale="60" showPageBreaks="1" zeroValues="0" fitToPage="1" printArea="1" hiddenRows="1" view="pageBreakPreview">
      <selection activeCell="X17" sqref="X17"/>
      <colBreaks count="1" manualBreakCount="1">
        <brk id="50" max="1048575" man="1"/>
      </colBreaks>
      <pageMargins left="0" right="0" top="0" bottom="0" header="0" footer="0"/>
      <printOptions horizontalCentered="1" verticalCentered="1"/>
      <pageSetup paperSize="9" scale="57" fitToWidth="0" orientation="portrait" r:id="rId1"/>
    </customSheetView>
  </customSheetViews>
  <mergeCells count="112">
    <mergeCell ref="B110:AW114"/>
    <mergeCell ref="M116:AW117"/>
    <mergeCell ref="B90:AW90"/>
    <mergeCell ref="B93:AW93"/>
    <mergeCell ref="B94:AW98"/>
    <mergeCell ref="G100:AI103"/>
    <mergeCell ref="AK100:AU100"/>
    <mergeCell ref="AK101:AV106"/>
    <mergeCell ref="C105:G105"/>
    <mergeCell ref="L105:R105"/>
    <mergeCell ref="W105:X105"/>
    <mergeCell ref="B44:Q45"/>
    <mergeCell ref="R44:AB45"/>
    <mergeCell ref="AC44:AL45"/>
    <mergeCell ref="B66:AW66"/>
    <mergeCell ref="L68:P68"/>
    <mergeCell ref="X68:AC68"/>
    <mergeCell ref="L70:Q70"/>
    <mergeCell ref="U70:V70"/>
    <mergeCell ref="X70:AC70"/>
    <mergeCell ref="AK70:AO70"/>
    <mergeCell ref="B46:Q47"/>
    <mergeCell ref="R46:AB47"/>
    <mergeCell ref="AC46:AL47"/>
    <mergeCell ref="AN46:AV52"/>
    <mergeCell ref="B48:Q49"/>
    <mergeCell ref="R48:AB49"/>
    <mergeCell ref="AC48:AL49"/>
    <mergeCell ref="B50:Q51"/>
    <mergeCell ref="R50:AB51"/>
    <mergeCell ref="AC50:AL51"/>
    <mergeCell ref="B52:Q53"/>
    <mergeCell ref="B58:Q59"/>
    <mergeCell ref="R58:AB59"/>
    <mergeCell ref="AC58:AL59"/>
    <mergeCell ref="B42:Q43"/>
    <mergeCell ref="R42:AB43"/>
    <mergeCell ref="AC42:AL43"/>
    <mergeCell ref="AN42:AV43"/>
    <mergeCell ref="B31:Q33"/>
    <mergeCell ref="R31:AB33"/>
    <mergeCell ref="AC31:AW31"/>
    <mergeCell ref="AC32:AL33"/>
    <mergeCell ref="AM32:AW33"/>
    <mergeCell ref="AN36:AV38"/>
    <mergeCell ref="AC34:AL35"/>
    <mergeCell ref="B36:Q37"/>
    <mergeCell ref="R36:AB37"/>
    <mergeCell ref="AC36:AL37"/>
    <mergeCell ref="B38:Q39"/>
    <mergeCell ref="R38:AB39"/>
    <mergeCell ref="AC38:AL39"/>
    <mergeCell ref="BL33:BQ33"/>
    <mergeCell ref="B34:Q35"/>
    <mergeCell ref="R34:AB35"/>
    <mergeCell ref="B1:AW1"/>
    <mergeCell ref="B3:AW3"/>
    <mergeCell ref="M7:Y7"/>
    <mergeCell ref="AH5:AV5"/>
    <mergeCell ref="AH7:AV7"/>
    <mergeCell ref="AH9:AV9"/>
    <mergeCell ref="M11:Y11"/>
    <mergeCell ref="AH11:AV11"/>
    <mergeCell ref="M13:Q13"/>
    <mergeCell ref="R13:S13"/>
    <mergeCell ref="T13:Y13"/>
    <mergeCell ref="M15:Y15"/>
    <mergeCell ref="AH15:AV15"/>
    <mergeCell ref="B18:AW18"/>
    <mergeCell ref="M20:Y20"/>
    <mergeCell ref="AH20:AV20"/>
    <mergeCell ref="M22:Y22"/>
    <mergeCell ref="M24:Y24"/>
    <mergeCell ref="M26:Y26"/>
    <mergeCell ref="B30:AW30"/>
    <mergeCell ref="AH22:AV22"/>
    <mergeCell ref="G76:AE76"/>
    <mergeCell ref="G78:AE78"/>
    <mergeCell ref="D80:AO84"/>
    <mergeCell ref="AP80:AW83"/>
    <mergeCell ref="B88:AW88"/>
    <mergeCell ref="B74:AW74"/>
    <mergeCell ref="AN54:AV56"/>
    <mergeCell ref="R52:AB53"/>
    <mergeCell ref="AC52:AL53"/>
    <mergeCell ref="B54:Q55"/>
    <mergeCell ref="R54:AB55"/>
    <mergeCell ref="AC54:AL55"/>
    <mergeCell ref="M5:Q5"/>
    <mergeCell ref="R5:S5"/>
    <mergeCell ref="T5:Y5"/>
    <mergeCell ref="M9:Q9"/>
    <mergeCell ref="AH13:AV13"/>
    <mergeCell ref="AC105:AD105"/>
    <mergeCell ref="AZ55:BI55"/>
    <mergeCell ref="B56:Q57"/>
    <mergeCell ref="R56:AB57"/>
    <mergeCell ref="AC56:AL57"/>
    <mergeCell ref="AZ57:BG57"/>
    <mergeCell ref="G72:J72"/>
    <mergeCell ref="L72:N72"/>
    <mergeCell ref="AF72:AH72"/>
    <mergeCell ref="B60:Q61"/>
    <mergeCell ref="R60:AB61"/>
    <mergeCell ref="AC60:AL61"/>
    <mergeCell ref="B62:Q63"/>
    <mergeCell ref="R62:AB63"/>
    <mergeCell ref="AC62:AL63"/>
    <mergeCell ref="B40:Q41"/>
    <mergeCell ref="R40:AB41"/>
    <mergeCell ref="AC40:AL41"/>
    <mergeCell ref="B73:AW73"/>
  </mergeCells>
  <dataValidations count="11">
    <dataValidation errorStyle="information" allowBlank="1" showInputMessage="1" showErrorMessage="1" error="Données non valides" promptTitle="Données nécessaires" sqref="M20:Y20" xr:uid="{272831E5-6E94-4C32-9B96-307B638D6E2F}"/>
    <dataValidation allowBlank="1" showErrorMessage="1" promptTitle="Optiion gestion pilotée du PERCO" sqref="AW89 AW99 AW85:AW87 AW91:AW92" xr:uid="{184793DC-99ED-46C8-91A9-4BB252F04969}"/>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CD00B72A-DDCC-4FB6-8E99-33E151B98C58}"/>
    <dataValidation allowBlank="1" showInputMessage="1" showErrorMessage="1" sqref="AW13:IA13 AK17 AN17:AW17 Z26:IA26 AU14" xr:uid="{A2A5A9E8-0060-40BF-AD3C-C0829E217FA3}"/>
    <dataValidation allowBlank="1" showInputMessage="1" showErrorMessage="1" promptTitle="Numéro sécurité sociale" prompt="Données obligatoires" sqref="AA6 AA21" xr:uid="{D4ED12AD-6EB8-4CD1-B7EC-53E809BBBB9F}"/>
    <dataValidation allowBlank="1" showInputMessage="1" showErrorMessage="1" prompt="Merci d'indiquer vos noms et prénoms en majuscules" sqref="Z10 Z7:Z8" xr:uid="{7502CCD7-0B3A-4802-8DED-43A5606D1F09}"/>
    <dataValidation type="list" allowBlank="1" showInputMessage="1" showErrorMessage="1" sqref="C100" xr:uid="{4AB3E29E-2834-4B2D-8F35-79616C1A7851}">
      <formula1>$R$142:$R$143</formula1>
    </dataValidation>
    <dataValidation type="list" allowBlank="1" showInputMessage="1" showErrorMessage="1" sqref="M15:Y15" xr:uid="{5B42F472-5C4F-4830-A5F5-B07F5A2957CD}">
      <formula1>$P$129:$P$131</formula1>
    </dataValidation>
    <dataValidation type="list" allowBlank="1" showInputMessage="1" showErrorMessage="1" promptTitle="Optiion gestion pilotée du PERCO" prompt="Sélectionnez OUI pour activer l'option de gestion pilotée, Attention vous ne pouvez pas investir sur d'autres fonds." sqref="AW75 AW64:AW72" xr:uid="{7C1240F1-42F0-45E9-89ED-31389F25EC63}">
      <formula1>$Q$135:$Q$136</formula1>
    </dataValidation>
    <dataValidation errorStyle="information" allowBlank="1" showInputMessage="1" showErrorMessage="1" error="Données non valides" sqref="AH13:AV13" xr:uid="{70C2E861-DBA5-4832-8CBB-05E1B023D21C}"/>
    <dataValidation type="textLength" allowBlank="1" showInputMessage="1" showErrorMessage="1" prompt="Compris en 13 et 15 caractères (la clé n'est pas obligatoire)_x000a_" sqref="M7:Y7" xr:uid="{E211F8B0-39C2-494F-9F85-5FFB22D5DF82}">
      <formula1>13</formula1>
      <formula2>15</formula2>
    </dataValidation>
  </dataValidations>
  <hyperlinks>
    <hyperlink ref="AP80:AW83" location="'Modalités de versement'!A1" display="Plus d'information &gt;" xr:uid="{ECCCCFE4-EFD2-4F84-A655-46512E98260B}"/>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1280" r:id="rId5" name="Check Box 16">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11281" r:id="rId6"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40A8F63-3E20-418B-AB4B-CEBCC7B44663}">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F79A0D5-9CFD-4DAF-9F44-2F52B279B96A}">
          <x14:formula1>
            <xm:f>Données!$C$15:$C$18</xm:f>
          </x14:formula1>
          <xm:sqref>AN36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A311F-3D87-4F2E-AC54-02275B335E9F}">
  <sheetPr codeName="Feuil8">
    <pageSetUpPr fitToPage="1"/>
  </sheetPr>
  <dimension ref="B1:CG553"/>
  <sheetViews>
    <sheetView showZeros="0" zoomScaleNormal="100" workbookViewId="0">
      <selection activeCell="M5" sqref="M5:Q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32" t="s">
        <v>74</v>
      </c>
      <c r="AC20" s="432"/>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IF(AND($M$15="salarié",$X$70&gt;841.12,'Informations Entreprise'!$AM$37="Abondement unilatéral"),"Attention : Pour un Travailleur Salarié, l'abondement unilatéral est plafonné à 841,12€. Veuillez revoir le montant à investir.",IF(AND(M$15="Non Salarié",$X$70&gt;927.36,'Informations Entreprise'!$AM$37="Abondement unilatéral"),"Attention : Pour un Travailleur Non Salarié, l'abondement unilatéral est plafonné à 927,36€.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434"/>
      <c r="BA52" s="434"/>
      <c r="BB52" s="434"/>
      <c r="BC52" s="434"/>
      <c r="BD52" s="434"/>
      <c r="BE52" s="434"/>
      <c r="BF52" s="434"/>
      <c r="BG52" s="434"/>
      <c r="BH52" s="434"/>
      <c r="BI52" s="434"/>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433">
        <f>SUM(R34:AB63)</f>
        <v>0</v>
      </c>
      <c r="BA53" s="434"/>
      <c r="BB53" s="434"/>
      <c r="BC53" s="434"/>
      <c r="BD53" s="434"/>
      <c r="BE53" s="434"/>
      <c r="BF53" s="434"/>
      <c r="BG53" s="434"/>
      <c r="BH53" s="434"/>
      <c r="BI53" s="434"/>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433">
        <f>SUM(AC34:AL63)+AN42</f>
        <v>0</v>
      </c>
      <c r="BA56" s="434"/>
      <c r="BB56" s="434"/>
      <c r="BC56" s="434"/>
      <c r="BD56" s="434"/>
      <c r="BE56" s="434"/>
      <c r="BF56" s="434"/>
      <c r="BG56" s="434"/>
      <c r="BH56" s="434"/>
      <c r="BI56" s="434"/>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434"/>
      <c r="BI57" s="434"/>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438"/>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437"/>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440"/>
      <c r="AG76" s="440"/>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440"/>
      <c r="AG78" s="440"/>
      <c r="AH78" s="303"/>
      <c r="AI78" s="303"/>
      <c r="AJ78" s="303"/>
      <c r="AK78" s="439"/>
      <c r="AL78" s="439"/>
      <c r="AM78" s="439"/>
      <c r="AN78" s="439"/>
      <c r="AO78" s="439"/>
      <c r="AP78" s="439"/>
      <c r="AQ78" s="439"/>
      <c r="AR78" s="439"/>
      <c r="AS78" s="439"/>
      <c r="AT78" s="439"/>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303"/>
      <c r="AI79" s="303"/>
      <c r="AJ79" s="303"/>
      <c r="AK79" s="439"/>
      <c r="AL79" s="439"/>
      <c r="AM79" s="439"/>
      <c r="AN79" s="439"/>
      <c r="AO79" s="439"/>
      <c r="AP79" s="439"/>
      <c r="AQ79" s="439"/>
      <c r="AR79" s="439"/>
      <c r="AS79" s="439"/>
      <c r="AT79" s="439"/>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439"/>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439"/>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439"/>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439"/>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439"/>
      <c r="C85" s="307"/>
      <c r="D85" s="309"/>
      <c r="E85" s="309"/>
      <c r="F85" s="309"/>
      <c r="G85" s="309"/>
      <c r="H85" s="309"/>
      <c r="I85" s="309"/>
      <c r="J85" s="309"/>
      <c r="K85" s="309"/>
      <c r="L85" s="309"/>
      <c r="M85" s="309"/>
      <c r="N85" s="309"/>
      <c r="O85" s="309"/>
      <c r="P85" s="309"/>
      <c r="Q85" s="309"/>
      <c r="R85" s="439"/>
      <c r="S85" s="439"/>
      <c r="T85" s="439"/>
      <c r="U85" s="439"/>
      <c r="V85" s="439"/>
      <c r="W85" s="439"/>
      <c r="X85" s="439"/>
      <c r="Y85" s="439"/>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439"/>
      <c r="C99" s="307"/>
      <c r="D99" s="309"/>
      <c r="E99" s="309"/>
      <c r="F99" s="309"/>
      <c r="G99" s="309"/>
      <c r="H99" s="309"/>
      <c r="I99" s="309"/>
      <c r="J99" s="309"/>
      <c r="K99" s="309"/>
      <c r="L99" s="309"/>
      <c r="M99" s="309"/>
      <c r="N99" s="309"/>
      <c r="O99" s="309"/>
      <c r="P99" s="309"/>
      <c r="Q99" s="309"/>
      <c r="R99" s="439"/>
      <c r="S99" s="439"/>
      <c r="T99" s="439"/>
      <c r="U99" s="439"/>
      <c r="V99" s="439"/>
      <c r="W99" s="439"/>
      <c r="X99" s="439"/>
      <c r="Y99" s="439"/>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439"/>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435"/>
      <c r="AW100" s="315"/>
      <c r="AX100" s="297"/>
      <c r="AY100" s="297"/>
      <c r="AZ100" s="297"/>
      <c r="BA100" s="298"/>
      <c r="BB100" s="298"/>
      <c r="BC100" s="298"/>
      <c r="BD100" s="298"/>
      <c r="BE100" s="298"/>
      <c r="BF100" s="298"/>
    </row>
    <row r="101" spans="2:58" s="306" customFormat="1" ht="8.25" customHeight="1" x14ac:dyDescent="0.25">
      <c r="B101" s="439"/>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436"/>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436"/>
      <c r="D106" s="436"/>
      <c r="E106" s="436"/>
      <c r="F106" s="436"/>
      <c r="G106" s="436"/>
      <c r="H106" s="436"/>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436"/>
      <c r="J107" s="436"/>
      <c r="K107" s="436"/>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Yp1mY8cjRDSjaW+gIOcvakbEQ5l+UVkii0zgiweui5x4IeCyz11BdnNNbdTMC1gw3SWvAyGO75qKmo235RCzwQ==" saltValue="9rWs0r1ZYh4pO+fqAjXpZw==" spinCount="100000" sheet="1" objects="1" scenarios="1"/>
  <customSheetViews>
    <customSheetView guid="{8BBDF041-1EC5-4F43-8AC5-BFD5AE5CB39A}" scale="60" showPageBreaks="1" zeroValues="0" hiddenRows="1" view="pageBreakPreview" topLeftCell="A24">
      <selection activeCell="B93" sqref="B93:AW93"/>
      <pageMargins left="0.7" right="0.7" top="0.75" bottom="0.75" header="0.3" footer="0.3"/>
      <pageSetup paperSize="9" orientation="portrait" r:id="rId1"/>
    </customSheetView>
  </customSheetViews>
  <mergeCells count="112">
    <mergeCell ref="B110:AW114"/>
    <mergeCell ref="M116:AW117"/>
    <mergeCell ref="B90:AW90"/>
    <mergeCell ref="B93:AW93"/>
    <mergeCell ref="B94:AW98"/>
    <mergeCell ref="G100:AI103"/>
    <mergeCell ref="AK100:AU100"/>
    <mergeCell ref="AK101:AV106"/>
    <mergeCell ref="C105:G105"/>
    <mergeCell ref="L105:R105"/>
    <mergeCell ref="W105:X105"/>
    <mergeCell ref="B44:Q45"/>
    <mergeCell ref="R44:AB45"/>
    <mergeCell ref="AC44:AL45"/>
    <mergeCell ref="B66:AW66"/>
    <mergeCell ref="L68:P68"/>
    <mergeCell ref="X68:AC68"/>
    <mergeCell ref="L70:Q70"/>
    <mergeCell ref="U70:V70"/>
    <mergeCell ref="X70:AC70"/>
    <mergeCell ref="AK70:AO70"/>
    <mergeCell ref="B46:Q47"/>
    <mergeCell ref="R46:AB47"/>
    <mergeCell ref="AC46:AL47"/>
    <mergeCell ref="AN46:AV52"/>
    <mergeCell ref="B48:Q49"/>
    <mergeCell ref="R48:AB49"/>
    <mergeCell ref="AC48:AL49"/>
    <mergeCell ref="B50:Q51"/>
    <mergeCell ref="R50:AB51"/>
    <mergeCell ref="AC50:AL51"/>
    <mergeCell ref="B52:Q53"/>
    <mergeCell ref="B58:Q59"/>
    <mergeCell ref="R58:AB59"/>
    <mergeCell ref="AC58:AL59"/>
    <mergeCell ref="B42:Q43"/>
    <mergeCell ref="R42:AB43"/>
    <mergeCell ref="AC42:AL43"/>
    <mergeCell ref="AN42:AV43"/>
    <mergeCell ref="B31:Q33"/>
    <mergeCell ref="R31:AB33"/>
    <mergeCell ref="AC31:AW31"/>
    <mergeCell ref="AC32:AL33"/>
    <mergeCell ref="AM32:AW33"/>
    <mergeCell ref="AN36:AV38"/>
    <mergeCell ref="AC34:AL35"/>
    <mergeCell ref="B36:Q37"/>
    <mergeCell ref="R36:AB37"/>
    <mergeCell ref="AC36:AL37"/>
    <mergeCell ref="B38:Q39"/>
    <mergeCell ref="R38:AB39"/>
    <mergeCell ref="AC38:AL39"/>
    <mergeCell ref="BL33:BQ33"/>
    <mergeCell ref="B34:Q35"/>
    <mergeCell ref="R34:AB35"/>
    <mergeCell ref="B1:AW1"/>
    <mergeCell ref="B3:AW3"/>
    <mergeCell ref="M7:Y7"/>
    <mergeCell ref="AH5:AV5"/>
    <mergeCell ref="AH7:AV7"/>
    <mergeCell ref="AH9:AV9"/>
    <mergeCell ref="M11:Y11"/>
    <mergeCell ref="AH11:AV11"/>
    <mergeCell ref="M13:Q13"/>
    <mergeCell ref="R13:S13"/>
    <mergeCell ref="T13:Y13"/>
    <mergeCell ref="M15:Y15"/>
    <mergeCell ref="AH15:AV15"/>
    <mergeCell ref="B18:AW18"/>
    <mergeCell ref="M20:Y20"/>
    <mergeCell ref="AH20:AV20"/>
    <mergeCell ref="M22:Y22"/>
    <mergeCell ref="M24:Y24"/>
    <mergeCell ref="M26:Y26"/>
    <mergeCell ref="B30:AW30"/>
    <mergeCell ref="AH22:AV22"/>
    <mergeCell ref="G76:AE76"/>
    <mergeCell ref="G78:AE78"/>
    <mergeCell ref="D80:AO84"/>
    <mergeCell ref="AP80:AW83"/>
    <mergeCell ref="B88:AW88"/>
    <mergeCell ref="B74:AW74"/>
    <mergeCell ref="AN54:AV56"/>
    <mergeCell ref="R52:AB53"/>
    <mergeCell ref="AC52:AL53"/>
    <mergeCell ref="B54:Q55"/>
    <mergeCell ref="R54:AB55"/>
    <mergeCell ref="AC54:AL55"/>
    <mergeCell ref="M5:Q5"/>
    <mergeCell ref="R5:S5"/>
    <mergeCell ref="T5:Y5"/>
    <mergeCell ref="M9:Q9"/>
    <mergeCell ref="AH13:AV13"/>
    <mergeCell ref="AC105:AD105"/>
    <mergeCell ref="AZ55:BI55"/>
    <mergeCell ref="B56:Q57"/>
    <mergeCell ref="R56:AB57"/>
    <mergeCell ref="AC56:AL57"/>
    <mergeCell ref="AZ57:BG57"/>
    <mergeCell ref="G72:J72"/>
    <mergeCell ref="L72:N72"/>
    <mergeCell ref="AF72:AH72"/>
    <mergeCell ref="B60:Q61"/>
    <mergeCell ref="R60:AB61"/>
    <mergeCell ref="AC60:AL61"/>
    <mergeCell ref="B62:Q63"/>
    <mergeCell ref="R62:AB63"/>
    <mergeCell ref="AC62:AL63"/>
    <mergeCell ref="B40:Q41"/>
    <mergeCell ref="R40:AB41"/>
    <mergeCell ref="AC40:AL41"/>
    <mergeCell ref="B73:AW73"/>
  </mergeCells>
  <dataValidations count="11">
    <dataValidation errorStyle="information" allowBlank="1" showInputMessage="1" showErrorMessage="1" error="Données non valides" promptTitle="Données nécessaires" sqref="M20:Y20" xr:uid="{FDA92438-ACED-4E97-9D78-219FF49A129C}"/>
    <dataValidation allowBlank="1" showErrorMessage="1" promptTitle="Optiion gestion pilotée du PERCO" sqref="AW89 AW99 AW85:AW87 AW91:AW92" xr:uid="{92C96756-A86C-419A-A5C8-06464A0CEC98}"/>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6AE2EA09-9F22-4FAB-91B9-3A410EF85E55}"/>
    <dataValidation allowBlank="1" showInputMessage="1" showErrorMessage="1" sqref="AW13:IA13 AK17 AN17:AW17 Z26:IA26 AU14" xr:uid="{56617160-91DA-4BE2-9BF2-A1A2390C4A58}"/>
    <dataValidation allowBlank="1" showInputMessage="1" showErrorMessage="1" promptTitle="Numéro sécurité sociale" prompt="Données obligatoires" sqref="AA6 AA21" xr:uid="{3F9A30DF-B80E-43FD-A53D-7DFE1E4C17FB}"/>
    <dataValidation allowBlank="1" showInputMessage="1" showErrorMessage="1" prompt="Merci d'indiquer vos noms et prénoms en majuscules" sqref="Z10 Z7:Z8" xr:uid="{1C8A82AA-0952-4A5A-9CF5-D6D85C2D28F7}"/>
    <dataValidation type="list" allowBlank="1" showInputMessage="1" showErrorMessage="1" sqref="C100" xr:uid="{9F298A26-22DE-41E4-82C5-D6DB50848A02}">
      <formula1>$R$142:$R$143</formula1>
    </dataValidation>
    <dataValidation type="list" allowBlank="1" showInputMessage="1" showErrorMessage="1" sqref="M15:Y15" xr:uid="{394936AF-B327-476C-A917-D679E21BF48E}">
      <formula1>$P$129:$P$131</formula1>
    </dataValidation>
    <dataValidation type="list" allowBlank="1" showInputMessage="1" showErrorMessage="1" promptTitle="Optiion gestion pilotée du PERCO" prompt="Sélectionnez OUI pour activer l'option de gestion pilotée, Attention vous ne pouvez pas investir sur d'autres fonds." sqref="AW75 AW64:AW72" xr:uid="{A98050B6-222F-461E-91A7-B6542533C9CE}">
      <formula1>$Q$135:$Q$136</formula1>
    </dataValidation>
    <dataValidation errorStyle="information" allowBlank="1" showInputMessage="1" showErrorMessage="1" error="Données non valides" sqref="AH13:AV13" xr:uid="{5A725B0F-EAB6-4582-B25B-4D642B81FF79}"/>
    <dataValidation type="textLength" allowBlank="1" showInputMessage="1" showErrorMessage="1" prompt="Compris en 13 et 15 caractères (la clé n'est pas obligatoire)_x000a_" sqref="M7:Y7" xr:uid="{696E6198-16CA-471C-96ED-9578A759B1CB}">
      <formula1>13</formula1>
      <formula2>15</formula2>
    </dataValidation>
  </dataValidations>
  <hyperlinks>
    <hyperlink ref="AP80:AW83" location="'Modalités de versement'!A1" display="Plus d'information &gt;" xr:uid="{98E30423-794D-40E2-8B30-6185A474A2AA}"/>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2303" r:id="rId5" name="Check Box 15">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12304" r:id="rId6" name="Check Box 16">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D4BA05E-BE7F-483B-B82E-2CAC2083B81C}">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C2242411-BB75-4503-91CD-01459AAC2E80}">
          <x14:formula1>
            <xm:f>Données!$C$15:$C$18</xm:f>
          </x14:formula1>
          <xm:sqref>AN36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D03EF3-468A-4032-9A6E-97AB6EF004B4}">
  <sheetPr codeName="Feuil9">
    <pageSetUpPr fitToPage="1"/>
  </sheetPr>
  <dimension ref="B1:CG553"/>
  <sheetViews>
    <sheetView showZeros="0" zoomScaleNormal="100" workbookViewId="0">
      <selection activeCell="M5" sqref="M5:Q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32" t="s">
        <v>74</v>
      </c>
      <c r="AC20" s="432"/>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IF(AND($M$15="salarié",$X$70&gt;841.12,'Informations Entreprise'!$AM$37="Abondement unilatéral"),"Attention : Pour un Travailleur Salarié, l'abondement unilatéral est plafonné à 841,12€. Veuillez revoir le montant à investir.",IF(AND(M$15="Non Salarié",$X$70&gt;927.36,'Informations Entreprise'!$AM$37="Abondement unilatéral"),"Attention : Pour un Travailleur Non Salarié, l'abondement unilatéral est plafonné à 927,36€.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434"/>
      <c r="BA52" s="434"/>
      <c r="BB52" s="434"/>
      <c r="BC52" s="434"/>
      <c r="BD52" s="434"/>
      <c r="BE52" s="434"/>
      <c r="BF52" s="434"/>
      <c r="BG52" s="434"/>
      <c r="BH52" s="434"/>
      <c r="BI52" s="434"/>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433">
        <f>SUM(R34:AB63)</f>
        <v>0</v>
      </c>
      <c r="BA53" s="434"/>
      <c r="BB53" s="434"/>
      <c r="BC53" s="434"/>
      <c r="BD53" s="434"/>
      <c r="BE53" s="434"/>
      <c r="BF53" s="434"/>
      <c r="BG53" s="434"/>
      <c r="BH53" s="434"/>
      <c r="BI53" s="434"/>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433">
        <f>SUM(AC34:AL63)+AN42</f>
        <v>0</v>
      </c>
      <c r="BA56" s="434"/>
      <c r="BB56" s="434"/>
      <c r="BC56" s="434"/>
      <c r="BD56" s="434"/>
      <c r="BE56" s="434"/>
      <c r="BF56" s="434"/>
      <c r="BG56" s="434"/>
      <c r="BH56" s="434"/>
      <c r="BI56" s="434"/>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434"/>
      <c r="BI57" s="434"/>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438"/>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437"/>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440"/>
      <c r="AG76" s="440"/>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440"/>
      <c r="AG78" s="440"/>
      <c r="AH78" s="303"/>
      <c r="AI78" s="303"/>
      <c r="AJ78" s="303"/>
      <c r="AK78" s="439"/>
      <c r="AL78" s="439"/>
      <c r="AM78" s="439"/>
      <c r="AN78" s="439"/>
      <c r="AO78" s="439"/>
      <c r="AP78" s="439"/>
      <c r="AQ78" s="439"/>
      <c r="AR78" s="439"/>
      <c r="AS78" s="439"/>
      <c r="AT78" s="439"/>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303"/>
      <c r="AI79" s="303"/>
      <c r="AJ79" s="303"/>
      <c r="AK79" s="439"/>
      <c r="AL79" s="439"/>
      <c r="AM79" s="439"/>
      <c r="AN79" s="439"/>
      <c r="AO79" s="439"/>
      <c r="AP79" s="439"/>
      <c r="AQ79" s="439"/>
      <c r="AR79" s="439"/>
      <c r="AS79" s="439"/>
      <c r="AT79" s="439"/>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439"/>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439"/>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439"/>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439"/>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439"/>
      <c r="C85" s="307"/>
      <c r="D85" s="309"/>
      <c r="E85" s="309"/>
      <c r="F85" s="309"/>
      <c r="G85" s="309"/>
      <c r="H85" s="309"/>
      <c r="I85" s="309"/>
      <c r="J85" s="309"/>
      <c r="K85" s="309"/>
      <c r="L85" s="309"/>
      <c r="M85" s="309"/>
      <c r="N85" s="309"/>
      <c r="O85" s="309"/>
      <c r="P85" s="309"/>
      <c r="Q85" s="309"/>
      <c r="R85" s="439"/>
      <c r="S85" s="439"/>
      <c r="T85" s="439"/>
      <c r="U85" s="439"/>
      <c r="V85" s="439"/>
      <c r="W85" s="439"/>
      <c r="X85" s="439"/>
      <c r="Y85" s="439"/>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439"/>
      <c r="C99" s="307"/>
      <c r="D99" s="309"/>
      <c r="E99" s="309"/>
      <c r="F99" s="309"/>
      <c r="G99" s="309"/>
      <c r="H99" s="309"/>
      <c r="I99" s="309"/>
      <c r="J99" s="309"/>
      <c r="K99" s="309"/>
      <c r="L99" s="309"/>
      <c r="M99" s="309"/>
      <c r="N99" s="309"/>
      <c r="O99" s="309"/>
      <c r="P99" s="309"/>
      <c r="Q99" s="309"/>
      <c r="R99" s="439"/>
      <c r="S99" s="439"/>
      <c r="T99" s="439"/>
      <c r="U99" s="439"/>
      <c r="V99" s="439"/>
      <c r="W99" s="439"/>
      <c r="X99" s="439"/>
      <c r="Y99" s="439"/>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439"/>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435"/>
      <c r="AW100" s="315"/>
      <c r="AX100" s="297"/>
      <c r="AY100" s="297"/>
      <c r="AZ100" s="297"/>
      <c r="BA100" s="298"/>
      <c r="BB100" s="298"/>
      <c r="BC100" s="298"/>
      <c r="BD100" s="298"/>
      <c r="BE100" s="298"/>
      <c r="BF100" s="298"/>
    </row>
    <row r="101" spans="2:58" s="306" customFormat="1" ht="8.25" customHeight="1" x14ac:dyDescent="0.25">
      <c r="B101" s="439"/>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436"/>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436"/>
      <c r="D106" s="436"/>
      <c r="E106" s="436"/>
      <c r="F106" s="436"/>
      <c r="G106" s="436"/>
      <c r="H106" s="436"/>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436"/>
      <c r="J107" s="436"/>
      <c r="K107" s="436"/>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qX03LDgjzJE/2At7WGps1Nu87G+QIZXTW25pVQjSkmif30uukqkisWgpJKBHBBtLgSgn7FaK0aUNTQO6Z+Rf7w==" saltValue="WQWtqmIqMRnUvnRBLJQWFA==" spinCount="100000" sheet="1" objects="1" scenarios="1"/>
  <customSheetViews>
    <customSheetView guid="{8BBDF041-1EC5-4F43-8AC5-BFD5AE5CB39A}" zeroValues="0" hiddenRows="1" topLeftCell="A64">
      <selection activeCell="B93" sqref="B93:AW93"/>
      <pageMargins left="0.7" right="0.7" top="0.75" bottom="0.75" header="0.3" footer="0.3"/>
    </customSheetView>
  </customSheetViews>
  <mergeCells count="112">
    <mergeCell ref="B110:AW114"/>
    <mergeCell ref="M116:AW117"/>
    <mergeCell ref="B90:AW90"/>
    <mergeCell ref="B93:AW93"/>
    <mergeCell ref="B94:AW98"/>
    <mergeCell ref="G100:AI103"/>
    <mergeCell ref="AK100:AU100"/>
    <mergeCell ref="AK101:AV106"/>
    <mergeCell ref="C105:G105"/>
    <mergeCell ref="L105:R105"/>
    <mergeCell ref="W105:X105"/>
    <mergeCell ref="B44:Q45"/>
    <mergeCell ref="R44:AB45"/>
    <mergeCell ref="AC44:AL45"/>
    <mergeCell ref="B66:AW66"/>
    <mergeCell ref="L68:P68"/>
    <mergeCell ref="X68:AC68"/>
    <mergeCell ref="L70:Q70"/>
    <mergeCell ref="U70:V70"/>
    <mergeCell ref="X70:AC70"/>
    <mergeCell ref="AK70:AO70"/>
    <mergeCell ref="B46:Q47"/>
    <mergeCell ref="R46:AB47"/>
    <mergeCell ref="AC46:AL47"/>
    <mergeCell ref="AN46:AV52"/>
    <mergeCell ref="B48:Q49"/>
    <mergeCell ref="R48:AB49"/>
    <mergeCell ref="AC48:AL49"/>
    <mergeCell ref="B50:Q51"/>
    <mergeCell ref="R50:AB51"/>
    <mergeCell ref="AC50:AL51"/>
    <mergeCell ref="B52:Q53"/>
    <mergeCell ref="B58:Q59"/>
    <mergeCell ref="R58:AB59"/>
    <mergeCell ref="AC58:AL59"/>
    <mergeCell ref="B42:Q43"/>
    <mergeCell ref="R42:AB43"/>
    <mergeCell ref="AC42:AL43"/>
    <mergeCell ref="AN42:AV43"/>
    <mergeCell ref="B31:Q33"/>
    <mergeCell ref="R31:AB33"/>
    <mergeCell ref="AC31:AW31"/>
    <mergeCell ref="AC32:AL33"/>
    <mergeCell ref="AM32:AW33"/>
    <mergeCell ref="AN36:AV38"/>
    <mergeCell ref="AC34:AL35"/>
    <mergeCell ref="B36:Q37"/>
    <mergeCell ref="R36:AB37"/>
    <mergeCell ref="AC36:AL37"/>
    <mergeCell ref="B38:Q39"/>
    <mergeCell ref="R38:AB39"/>
    <mergeCell ref="AC38:AL39"/>
    <mergeCell ref="BL33:BQ33"/>
    <mergeCell ref="B34:Q35"/>
    <mergeCell ref="R34:AB35"/>
    <mergeCell ref="B1:AW1"/>
    <mergeCell ref="B3:AW3"/>
    <mergeCell ref="M7:Y7"/>
    <mergeCell ref="AH5:AV5"/>
    <mergeCell ref="AH7:AV7"/>
    <mergeCell ref="AH9:AV9"/>
    <mergeCell ref="M11:Y11"/>
    <mergeCell ref="AH11:AV11"/>
    <mergeCell ref="M13:Q13"/>
    <mergeCell ref="R13:S13"/>
    <mergeCell ref="T13:Y13"/>
    <mergeCell ref="M15:Y15"/>
    <mergeCell ref="AH15:AV15"/>
    <mergeCell ref="B18:AW18"/>
    <mergeCell ref="M20:Y20"/>
    <mergeCell ref="AH20:AV20"/>
    <mergeCell ref="M22:Y22"/>
    <mergeCell ref="M24:Y24"/>
    <mergeCell ref="M26:Y26"/>
    <mergeCell ref="B30:AW30"/>
    <mergeCell ref="AH22:AV22"/>
    <mergeCell ref="G76:AE76"/>
    <mergeCell ref="G78:AE78"/>
    <mergeCell ref="D80:AO84"/>
    <mergeCell ref="AP80:AW83"/>
    <mergeCell ref="B88:AW88"/>
    <mergeCell ref="B74:AW74"/>
    <mergeCell ref="AN54:AV56"/>
    <mergeCell ref="R52:AB53"/>
    <mergeCell ref="AC52:AL53"/>
    <mergeCell ref="B54:Q55"/>
    <mergeCell ref="R54:AB55"/>
    <mergeCell ref="AC54:AL55"/>
    <mergeCell ref="M5:Q5"/>
    <mergeCell ref="R5:S5"/>
    <mergeCell ref="T5:Y5"/>
    <mergeCell ref="M9:Q9"/>
    <mergeCell ref="AH13:AV13"/>
    <mergeCell ref="AC105:AD105"/>
    <mergeCell ref="AZ55:BI55"/>
    <mergeCell ref="B56:Q57"/>
    <mergeCell ref="R56:AB57"/>
    <mergeCell ref="AC56:AL57"/>
    <mergeCell ref="AZ57:BG57"/>
    <mergeCell ref="G72:J72"/>
    <mergeCell ref="L72:N72"/>
    <mergeCell ref="AF72:AH72"/>
    <mergeCell ref="B60:Q61"/>
    <mergeCell ref="R60:AB61"/>
    <mergeCell ref="AC60:AL61"/>
    <mergeCell ref="B62:Q63"/>
    <mergeCell ref="R62:AB63"/>
    <mergeCell ref="AC62:AL63"/>
    <mergeCell ref="B40:Q41"/>
    <mergeCell ref="R40:AB41"/>
    <mergeCell ref="AC40:AL41"/>
    <mergeCell ref="B73:AW73"/>
  </mergeCells>
  <dataValidations count="11">
    <dataValidation errorStyle="information" allowBlank="1" showInputMessage="1" showErrorMessage="1" error="Données non valides" promptTitle="Données nécessaires" sqref="M20:Y20" xr:uid="{33F7CA7E-76F1-439D-AE43-EAE28855EDF4}"/>
    <dataValidation allowBlank="1" showErrorMessage="1" promptTitle="Optiion gestion pilotée du PERCO" sqref="AW89 AW99 AW85:AW87 AW91:AW92" xr:uid="{2559EC5A-1053-4F74-8867-546842FAF0D1}"/>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6FFA0EB8-0705-4DE3-B8FA-A18A528D5101}"/>
    <dataValidation allowBlank="1" showInputMessage="1" showErrorMessage="1" sqref="AW13:IA13 AK17 AN17:AW17 Z26:IA26 AU14" xr:uid="{3DC2C921-7E50-4C32-B8FF-8CB82F93210A}"/>
    <dataValidation allowBlank="1" showInputMessage="1" showErrorMessage="1" promptTitle="Numéro sécurité sociale" prompt="Données obligatoires" sqref="AA6 AA21" xr:uid="{294024AD-0D01-43E9-AD3D-2B1D8728F472}"/>
    <dataValidation allowBlank="1" showInputMessage="1" showErrorMessage="1" prompt="Merci d'indiquer vos noms et prénoms en majuscules" sqref="Z10 Z7:Z8" xr:uid="{81F82EFC-F26F-4B9E-9F76-54E7F9459AE8}"/>
    <dataValidation type="list" allowBlank="1" showInputMessage="1" showErrorMessage="1" sqref="C100" xr:uid="{91AC6C38-3A90-4A91-8239-F9768D9121BF}">
      <formula1>$R$142:$R$143</formula1>
    </dataValidation>
    <dataValidation type="list" allowBlank="1" showInputMessage="1" showErrorMessage="1" sqref="M15:Y15" xr:uid="{0246852A-01D2-474B-9AF5-C6CE8D03BEE5}">
      <formula1>$P$129:$P$131</formula1>
    </dataValidation>
    <dataValidation type="list" allowBlank="1" showInputMessage="1" showErrorMessage="1" promptTitle="Optiion gestion pilotée du PERCO" prompt="Sélectionnez OUI pour activer l'option de gestion pilotée, Attention vous ne pouvez pas investir sur d'autres fonds." sqref="AW75 AW64:AW72" xr:uid="{A5138D67-B11E-4986-9DF9-E0E2EF23A9C4}">
      <formula1>$Q$135:$Q$136</formula1>
    </dataValidation>
    <dataValidation errorStyle="information" allowBlank="1" showInputMessage="1" showErrorMessage="1" error="Données non valides" sqref="AH13:AV13" xr:uid="{103A9114-CF46-4FD3-B997-20D341723F80}"/>
    <dataValidation type="textLength" allowBlank="1" showInputMessage="1" showErrorMessage="1" prompt="Compris en 13 et 15 caractères (la clé n'est pas obligatoire)_x000a_" sqref="M7:Y7" xr:uid="{187AF3B5-E73C-4A87-AD0C-67717AB6A346}">
      <formula1>13</formula1>
      <formula2>15</formula2>
    </dataValidation>
  </dataValidations>
  <hyperlinks>
    <hyperlink ref="AP80:AW83" location="'Modalités de versement'!A1" display="Plus d'information &gt;" xr:uid="{8E4B5708-0AB4-40BC-B6C3-D086A54D9D09}"/>
  </hyperlinks>
  <printOptions horizontalCentered="1" verticalCentered="1"/>
  <pageMargins left="0" right="0" top="0" bottom="0" header="0" footer="0"/>
  <pageSetup paperSize="9" scale="5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29" r:id="rId4" name="Check Box 17">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13330" r:id="rId5" name="Check Box 18">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5824317B-C5CC-4F9B-8937-4CC132E2BACB}">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B50B057A-ACAE-4325-8EA2-9BCCABD71BA7}">
          <x14:formula1>
            <xm:f>Données!$C$15:$C$18</xm:f>
          </x14:formula1>
          <xm:sqref>AN36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4FCF3-86CF-48B1-8AEF-D15F5306D057}">
  <sheetPr codeName="Feuil10">
    <pageSetUpPr fitToPage="1"/>
  </sheetPr>
  <dimension ref="B1:CG553"/>
  <sheetViews>
    <sheetView showZeros="0" zoomScaleNormal="100" workbookViewId="0">
      <selection activeCell="M5" sqref="M5:Q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32" t="s">
        <v>74</v>
      </c>
      <c r="AC20" s="432"/>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IF(AND($M$15="salarié",$X$70&gt;841.12,'Informations Entreprise'!$AM$37="Abondement unilatéral"),"Attention : Pour un Travailleur Salarié, l'abondement unilatéral est plafonné à 841,12€. Veuillez revoir le montant à investir.",IF(AND(M$15="Non Salarié",$X$70&gt;927.36,'Informations Entreprise'!$AM$37="Abondement unilatéral"),"Attention : Pour un Travailleur Non Salarié, l'abondement unilatéral est plafonné à 927,36€.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434"/>
      <c r="BA52" s="434"/>
      <c r="BB52" s="434"/>
      <c r="BC52" s="434"/>
      <c r="BD52" s="434"/>
      <c r="BE52" s="434"/>
      <c r="BF52" s="434"/>
      <c r="BG52" s="434"/>
      <c r="BH52" s="434"/>
      <c r="BI52" s="434"/>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433">
        <f>SUM(R34:AB63)</f>
        <v>0</v>
      </c>
      <c r="BA53" s="434"/>
      <c r="BB53" s="434"/>
      <c r="BC53" s="434"/>
      <c r="BD53" s="434"/>
      <c r="BE53" s="434"/>
      <c r="BF53" s="434"/>
      <c r="BG53" s="434"/>
      <c r="BH53" s="434"/>
      <c r="BI53" s="434"/>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433">
        <f>SUM(AC34:AL63)+AN42</f>
        <v>0</v>
      </c>
      <c r="BA56" s="434"/>
      <c r="BB56" s="434"/>
      <c r="BC56" s="434"/>
      <c r="BD56" s="434"/>
      <c r="BE56" s="434"/>
      <c r="BF56" s="434"/>
      <c r="BG56" s="434"/>
      <c r="BH56" s="434"/>
      <c r="BI56" s="434"/>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434"/>
      <c r="BI57" s="434"/>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438"/>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437"/>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440"/>
      <c r="AG76" s="440"/>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440"/>
      <c r="AG78" s="440"/>
      <c r="AH78" s="303"/>
      <c r="AI78" s="303"/>
      <c r="AJ78" s="303"/>
      <c r="AK78" s="439"/>
      <c r="AL78" s="439"/>
      <c r="AM78" s="439"/>
      <c r="AN78" s="439"/>
      <c r="AO78" s="439"/>
      <c r="AP78" s="439"/>
      <c r="AQ78" s="439"/>
      <c r="AR78" s="439"/>
      <c r="AS78" s="439"/>
      <c r="AT78" s="439"/>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303"/>
      <c r="AI79" s="303"/>
      <c r="AJ79" s="303"/>
      <c r="AK79" s="439"/>
      <c r="AL79" s="439"/>
      <c r="AM79" s="439"/>
      <c r="AN79" s="439"/>
      <c r="AO79" s="439"/>
      <c r="AP79" s="439"/>
      <c r="AQ79" s="439"/>
      <c r="AR79" s="439"/>
      <c r="AS79" s="439"/>
      <c r="AT79" s="439"/>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439"/>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439"/>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439"/>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439"/>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439"/>
      <c r="C85" s="307"/>
      <c r="D85" s="309"/>
      <c r="E85" s="309"/>
      <c r="F85" s="309"/>
      <c r="G85" s="309"/>
      <c r="H85" s="309"/>
      <c r="I85" s="309"/>
      <c r="J85" s="309"/>
      <c r="K85" s="309"/>
      <c r="L85" s="309"/>
      <c r="M85" s="309"/>
      <c r="N85" s="309"/>
      <c r="O85" s="309"/>
      <c r="P85" s="309"/>
      <c r="Q85" s="309"/>
      <c r="R85" s="439"/>
      <c r="S85" s="439"/>
      <c r="T85" s="439"/>
      <c r="U85" s="439"/>
      <c r="V85" s="439"/>
      <c r="W85" s="439"/>
      <c r="X85" s="439"/>
      <c r="Y85" s="439"/>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439"/>
      <c r="C99" s="307"/>
      <c r="D99" s="309"/>
      <c r="E99" s="309"/>
      <c r="F99" s="309"/>
      <c r="G99" s="309"/>
      <c r="H99" s="309"/>
      <c r="I99" s="309"/>
      <c r="J99" s="309"/>
      <c r="K99" s="309"/>
      <c r="L99" s="309"/>
      <c r="M99" s="309"/>
      <c r="N99" s="309"/>
      <c r="O99" s="309"/>
      <c r="P99" s="309"/>
      <c r="Q99" s="309"/>
      <c r="R99" s="439"/>
      <c r="S99" s="439"/>
      <c r="T99" s="439"/>
      <c r="U99" s="439"/>
      <c r="V99" s="439"/>
      <c r="W99" s="439"/>
      <c r="X99" s="439"/>
      <c r="Y99" s="439"/>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439"/>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435"/>
      <c r="AW100" s="315"/>
      <c r="AX100" s="297"/>
      <c r="AY100" s="297"/>
      <c r="AZ100" s="297"/>
      <c r="BA100" s="298"/>
      <c r="BB100" s="298"/>
      <c r="BC100" s="298"/>
      <c r="BD100" s="298"/>
      <c r="BE100" s="298"/>
      <c r="BF100" s="298"/>
    </row>
    <row r="101" spans="2:58" s="306" customFormat="1" ht="8.25" customHeight="1" x14ac:dyDescent="0.25">
      <c r="B101" s="439"/>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436"/>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436"/>
      <c r="D106" s="436"/>
      <c r="E106" s="436"/>
      <c r="F106" s="436"/>
      <c r="G106" s="436"/>
      <c r="H106" s="436"/>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436"/>
      <c r="J107" s="436"/>
      <c r="K107" s="436"/>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Aqo0PMRn/4/SjNwK61q4J5O7mA6Fn7kYWlySk+XXgeunB43p7wYTWImSGJYT8cVPfY8v/iN7SIoTscLBJN9PTg==" saltValue="aOMlxy+R52h5w937ukq58g==" spinCount="100000" sheet="1" objects="1" scenarios="1"/>
  <customSheetViews>
    <customSheetView guid="{8BBDF041-1EC5-4F43-8AC5-BFD5AE5CB39A}" zeroValues="0" hiddenRows="1" topLeftCell="A70">
      <selection activeCell="B93" sqref="B93:AW93"/>
      <pageMargins left="0.7" right="0.7" top="0.75" bottom="0.75" header="0.3" footer="0.3"/>
      <pageSetup paperSize="9" orientation="portrait" r:id="rId1"/>
    </customSheetView>
  </customSheetViews>
  <mergeCells count="112">
    <mergeCell ref="B110:AW114"/>
    <mergeCell ref="M116:AW117"/>
    <mergeCell ref="B90:AW90"/>
    <mergeCell ref="B93:AW93"/>
    <mergeCell ref="B94:AW98"/>
    <mergeCell ref="G100:AI103"/>
    <mergeCell ref="AK100:AU100"/>
    <mergeCell ref="AK101:AV106"/>
    <mergeCell ref="C105:G105"/>
    <mergeCell ref="L105:R105"/>
    <mergeCell ref="W105:X105"/>
    <mergeCell ref="B44:Q45"/>
    <mergeCell ref="R44:AB45"/>
    <mergeCell ref="AC44:AL45"/>
    <mergeCell ref="B66:AW66"/>
    <mergeCell ref="L68:P68"/>
    <mergeCell ref="X68:AC68"/>
    <mergeCell ref="L70:Q70"/>
    <mergeCell ref="U70:V70"/>
    <mergeCell ref="X70:AC70"/>
    <mergeCell ref="AK70:AO70"/>
    <mergeCell ref="B46:Q47"/>
    <mergeCell ref="R46:AB47"/>
    <mergeCell ref="AC46:AL47"/>
    <mergeCell ref="AN46:AV52"/>
    <mergeCell ref="B48:Q49"/>
    <mergeCell ref="R48:AB49"/>
    <mergeCell ref="AC48:AL49"/>
    <mergeCell ref="B50:Q51"/>
    <mergeCell ref="R50:AB51"/>
    <mergeCell ref="AC50:AL51"/>
    <mergeCell ref="B52:Q53"/>
    <mergeCell ref="B58:Q59"/>
    <mergeCell ref="R58:AB59"/>
    <mergeCell ref="AC58:AL59"/>
    <mergeCell ref="B42:Q43"/>
    <mergeCell ref="R42:AB43"/>
    <mergeCell ref="AC42:AL43"/>
    <mergeCell ref="AN42:AV43"/>
    <mergeCell ref="B31:Q33"/>
    <mergeCell ref="R31:AB33"/>
    <mergeCell ref="AC31:AW31"/>
    <mergeCell ref="AC32:AL33"/>
    <mergeCell ref="AM32:AW33"/>
    <mergeCell ref="AN36:AV38"/>
    <mergeCell ref="AC34:AL35"/>
    <mergeCell ref="B36:Q37"/>
    <mergeCell ref="R36:AB37"/>
    <mergeCell ref="AC36:AL37"/>
    <mergeCell ref="B38:Q39"/>
    <mergeCell ref="R38:AB39"/>
    <mergeCell ref="AC38:AL39"/>
    <mergeCell ref="BL33:BQ33"/>
    <mergeCell ref="B34:Q35"/>
    <mergeCell ref="R34:AB35"/>
    <mergeCell ref="B1:AW1"/>
    <mergeCell ref="B3:AW3"/>
    <mergeCell ref="M7:Y7"/>
    <mergeCell ref="AH5:AV5"/>
    <mergeCell ref="AH7:AV7"/>
    <mergeCell ref="AH9:AV9"/>
    <mergeCell ref="M11:Y11"/>
    <mergeCell ref="AH11:AV11"/>
    <mergeCell ref="M13:Q13"/>
    <mergeCell ref="R13:S13"/>
    <mergeCell ref="T13:Y13"/>
    <mergeCell ref="M15:Y15"/>
    <mergeCell ref="AH15:AV15"/>
    <mergeCell ref="B18:AW18"/>
    <mergeCell ref="M20:Y20"/>
    <mergeCell ref="AH20:AV20"/>
    <mergeCell ref="M22:Y22"/>
    <mergeCell ref="M24:Y24"/>
    <mergeCell ref="M26:Y26"/>
    <mergeCell ref="B30:AW30"/>
    <mergeCell ref="AH22:AV22"/>
    <mergeCell ref="G76:AE76"/>
    <mergeCell ref="G78:AE78"/>
    <mergeCell ref="D80:AO84"/>
    <mergeCell ref="AP80:AW83"/>
    <mergeCell ref="B88:AW88"/>
    <mergeCell ref="B74:AW74"/>
    <mergeCell ref="AN54:AV56"/>
    <mergeCell ref="R52:AB53"/>
    <mergeCell ref="AC52:AL53"/>
    <mergeCell ref="B54:Q55"/>
    <mergeCell ref="R54:AB55"/>
    <mergeCell ref="AC54:AL55"/>
    <mergeCell ref="M5:Q5"/>
    <mergeCell ref="R5:S5"/>
    <mergeCell ref="T5:Y5"/>
    <mergeCell ref="M9:Q9"/>
    <mergeCell ref="AH13:AV13"/>
    <mergeCell ref="AC105:AD105"/>
    <mergeCell ref="AZ55:BI55"/>
    <mergeCell ref="B56:Q57"/>
    <mergeCell ref="R56:AB57"/>
    <mergeCell ref="AC56:AL57"/>
    <mergeCell ref="AZ57:BG57"/>
    <mergeCell ref="G72:J72"/>
    <mergeCell ref="L72:N72"/>
    <mergeCell ref="AF72:AH72"/>
    <mergeCell ref="B60:Q61"/>
    <mergeCell ref="R60:AB61"/>
    <mergeCell ref="AC60:AL61"/>
    <mergeCell ref="B62:Q63"/>
    <mergeCell ref="R62:AB63"/>
    <mergeCell ref="AC62:AL63"/>
    <mergeCell ref="B40:Q41"/>
    <mergeCell ref="R40:AB41"/>
    <mergeCell ref="AC40:AL41"/>
    <mergeCell ref="B73:AW73"/>
  </mergeCells>
  <dataValidations count="11">
    <dataValidation errorStyle="information" allowBlank="1" showInputMessage="1" showErrorMessage="1" error="Données non valides" promptTitle="Données nécessaires" sqref="M20:Y20" xr:uid="{C5477574-D79C-436C-8159-9602B49403BE}"/>
    <dataValidation allowBlank="1" showErrorMessage="1" promptTitle="Optiion gestion pilotée du PERCO" sqref="AW89 AW99 AW85:AW87 AW91:AW92" xr:uid="{71686502-8F0D-4976-9C53-516B3638C53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307967CA-F22F-4710-A9CB-46FEA40171F0}"/>
    <dataValidation allowBlank="1" showInputMessage="1" showErrorMessage="1" sqref="AW13:IA13 AK17 AN17:AW17 Z26:IA26 AU14" xr:uid="{E885A8E3-8F16-48A7-AC1D-E7448A3C1792}"/>
    <dataValidation allowBlank="1" showInputMessage="1" showErrorMessage="1" promptTitle="Numéro sécurité sociale" prompt="Données obligatoires" sqref="AA6 AA21" xr:uid="{88440220-086E-479B-9BE2-D92A1FC35D8E}"/>
    <dataValidation allowBlank="1" showInputMessage="1" showErrorMessage="1" prompt="Merci d'indiquer vos noms et prénoms en majuscules" sqref="Z10 Z7:Z8" xr:uid="{3FCA54F0-5EF5-4909-AE2C-A55C477DFF01}"/>
    <dataValidation type="list" allowBlank="1" showInputMessage="1" showErrorMessage="1" sqref="C100" xr:uid="{27EFD6ED-B30D-484B-9052-34607D60FFB2}">
      <formula1>$R$142:$R$143</formula1>
    </dataValidation>
    <dataValidation type="list" allowBlank="1" showInputMessage="1" showErrorMessage="1" sqref="M15:Y15" xr:uid="{AABF24A8-445F-4B6E-A6CE-D654796B2E66}">
      <formula1>$P$129:$P$131</formula1>
    </dataValidation>
    <dataValidation type="list" allowBlank="1" showInputMessage="1" showErrorMessage="1" promptTitle="Optiion gestion pilotée du PERCO" prompt="Sélectionnez OUI pour activer l'option de gestion pilotée, Attention vous ne pouvez pas investir sur d'autres fonds." sqref="AW75 AW64:AW72" xr:uid="{D81B7132-584B-49A0-8DA0-3849E60EBB15}">
      <formula1>$Q$135:$Q$136</formula1>
    </dataValidation>
    <dataValidation errorStyle="information" allowBlank="1" showInputMessage="1" showErrorMessage="1" error="Données non valides" sqref="AH13:AV13" xr:uid="{7E4C8190-191F-4BC7-9A38-968BDB03D103}"/>
    <dataValidation type="textLength" allowBlank="1" showInputMessage="1" showErrorMessage="1" prompt="Compris en 13 et 15 caractères (la clé n'est pas obligatoire)_x000a_" sqref="M7:Y7" xr:uid="{E02EE84B-9FA9-43F1-8441-A971C4BD8EFA}">
      <formula1>13</formula1>
      <formula2>15</formula2>
    </dataValidation>
  </dataValidations>
  <hyperlinks>
    <hyperlink ref="AP80:AW83" location="'Modalités de versement'!A1" display="Plus d'information &gt;" xr:uid="{85016271-0DD0-451A-AAC9-F2156ED16699}"/>
  </hyperlinks>
  <printOptions horizontalCentered="1" verticalCentered="1"/>
  <pageMargins left="0" right="0" top="0" bottom="0" header="0" footer="0"/>
  <pageSetup paperSize="9" scale="57" fitToWidth="0" orientation="portrait" r:id="rId2"/>
  <colBreaks count="1" manualBreakCount="1">
    <brk id="50" max="1048575" man="1"/>
  </colBreaks>
  <drawing r:id="rId3"/>
  <legacyDrawing r:id="rId4"/>
  <mc:AlternateContent xmlns:mc="http://schemas.openxmlformats.org/markup-compatibility/2006">
    <mc:Choice Requires="x14">
      <controls>
        <mc:AlternateContent xmlns:mc="http://schemas.openxmlformats.org/markup-compatibility/2006">
          <mc:Choice Requires="x14">
            <control shapeId="14351" r:id="rId5" name="Check Box 15">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14352" r:id="rId6" name="Check Box 16">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E7FFA94D-CDA2-4512-8B4E-48374F668840}">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D99883CD-20C5-4C0F-8EB6-2AE39F56B8CE}">
          <x14:formula1>
            <xm:f>Données!$C$15:$C$18</xm:f>
          </x14:formula1>
          <xm:sqref>AN36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EA06-5C4A-46F6-83BF-77E852C0C5A9}">
  <sheetPr codeName="Feuil11">
    <pageSetUpPr fitToPage="1"/>
  </sheetPr>
  <dimension ref="B1:CG553"/>
  <sheetViews>
    <sheetView showZeros="0" zoomScaleNormal="100" workbookViewId="0">
      <selection activeCell="M5" sqref="M5:Q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32" t="s">
        <v>74</v>
      </c>
      <c r="AC20" s="432"/>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IF(AND($M$15="salarié",$X$70&gt;841.12,'Informations Entreprise'!$AM$37="Abondement unilatéral"),"Attention : Pour un Travailleur Salarié, l'abondement unilatéral est plafonné à 841,12€. Veuillez revoir le montant à investir.",IF(AND(M$15="Non Salarié",$X$70&gt;927.36,'Informations Entreprise'!$AM$37="Abondement unilatéral"),"Attention : Pour un Travailleur Non Salarié, l'abondement unilatéral est plafonné à 927,36€.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434"/>
      <c r="BA52" s="434"/>
      <c r="BB52" s="434"/>
      <c r="BC52" s="434"/>
      <c r="BD52" s="434"/>
      <c r="BE52" s="434"/>
      <c r="BF52" s="434"/>
      <c r="BG52" s="434"/>
      <c r="BH52" s="434"/>
      <c r="BI52" s="434"/>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433">
        <f>SUM(R34:AB63)</f>
        <v>0</v>
      </c>
      <c r="BA53" s="434"/>
      <c r="BB53" s="434"/>
      <c r="BC53" s="434"/>
      <c r="BD53" s="434"/>
      <c r="BE53" s="434"/>
      <c r="BF53" s="434"/>
      <c r="BG53" s="434"/>
      <c r="BH53" s="434"/>
      <c r="BI53" s="434"/>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433">
        <f>SUM(AC34:AL63)+AN42</f>
        <v>0</v>
      </c>
      <c r="BA56" s="434"/>
      <c r="BB56" s="434"/>
      <c r="BC56" s="434"/>
      <c r="BD56" s="434"/>
      <c r="BE56" s="434"/>
      <c r="BF56" s="434"/>
      <c r="BG56" s="434"/>
      <c r="BH56" s="434"/>
      <c r="BI56" s="434"/>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434"/>
      <c r="BI57" s="434"/>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438"/>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437"/>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440"/>
      <c r="AG76" s="440"/>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440"/>
      <c r="AG78" s="440"/>
      <c r="AH78" s="303"/>
      <c r="AI78" s="303"/>
      <c r="AJ78" s="303"/>
      <c r="AK78" s="439"/>
      <c r="AL78" s="439"/>
      <c r="AM78" s="439"/>
      <c r="AN78" s="439"/>
      <c r="AO78" s="439"/>
      <c r="AP78" s="439"/>
      <c r="AQ78" s="439"/>
      <c r="AR78" s="439"/>
      <c r="AS78" s="439"/>
      <c r="AT78" s="439"/>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303"/>
      <c r="AI79" s="303"/>
      <c r="AJ79" s="303"/>
      <c r="AK79" s="439"/>
      <c r="AL79" s="439"/>
      <c r="AM79" s="439"/>
      <c r="AN79" s="439"/>
      <c r="AO79" s="439"/>
      <c r="AP79" s="439"/>
      <c r="AQ79" s="439"/>
      <c r="AR79" s="439"/>
      <c r="AS79" s="439"/>
      <c r="AT79" s="439"/>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439"/>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439"/>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439"/>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439"/>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439"/>
      <c r="C85" s="307"/>
      <c r="D85" s="309"/>
      <c r="E85" s="309"/>
      <c r="F85" s="309"/>
      <c r="G85" s="309"/>
      <c r="H85" s="309"/>
      <c r="I85" s="309"/>
      <c r="J85" s="309"/>
      <c r="K85" s="309"/>
      <c r="L85" s="309"/>
      <c r="M85" s="309"/>
      <c r="N85" s="309"/>
      <c r="O85" s="309"/>
      <c r="P85" s="309"/>
      <c r="Q85" s="309"/>
      <c r="R85" s="439"/>
      <c r="S85" s="439"/>
      <c r="T85" s="439"/>
      <c r="U85" s="439"/>
      <c r="V85" s="439"/>
      <c r="W85" s="439"/>
      <c r="X85" s="439"/>
      <c r="Y85" s="439"/>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439"/>
      <c r="C99" s="307"/>
      <c r="D99" s="309"/>
      <c r="E99" s="309"/>
      <c r="F99" s="309"/>
      <c r="G99" s="309"/>
      <c r="H99" s="309"/>
      <c r="I99" s="309"/>
      <c r="J99" s="309"/>
      <c r="K99" s="309"/>
      <c r="L99" s="309"/>
      <c r="M99" s="309"/>
      <c r="N99" s="309"/>
      <c r="O99" s="309"/>
      <c r="P99" s="309"/>
      <c r="Q99" s="309"/>
      <c r="R99" s="439"/>
      <c r="S99" s="439"/>
      <c r="T99" s="439"/>
      <c r="U99" s="439"/>
      <c r="V99" s="439"/>
      <c r="W99" s="439"/>
      <c r="X99" s="439"/>
      <c r="Y99" s="439"/>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439"/>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435"/>
      <c r="AW100" s="315"/>
      <c r="AX100" s="297"/>
      <c r="AY100" s="297"/>
      <c r="AZ100" s="297"/>
      <c r="BA100" s="298"/>
      <c r="BB100" s="298"/>
      <c r="BC100" s="298"/>
      <c r="BD100" s="298"/>
      <c r="BE100" s="298"/>
      <c r="BF100" s="298"/>
    </row>
    <row r="101" spans="2:58" s="306" customFormat="1" ht="8.25" customHeight="1" x14ac:dyDescent="0.25">
      <c r="B101" s="439"/>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436"/>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436"/>
      <c r="D106" s="436"/>
      <c r="E106" s="436"/>
      <c r="F106" s="436"/>
      <c r="G106" s="436"/>
      <c r="H106" s="436"/>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436"/>
      <c r="J107" s="436"/>
      <c r="K107" s="436"/>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nJMcJm30aS6cOnp9vME0mwXm1Z123+4hhhScgxHrIgpIt7BuCDLAiLvi1qzZxPoespgrcx+XtHQx0v9h8hJmnQ==" saltValue="1RuNQNKm6nBRO2Ar0idXYw==" spinCount="100000" sheet="1" objects="1" scenarios="1"/>
  <customSheetViews>
    <customSheetView guid="{8BBDF041-1EC5-4F43-8AC5-BFD5AE5CB39A}" zeroValues="0" hiddenRows="1" topLeftCell="A85">
      <selection activeCell="B93" sqref="B93:AW93"/>
      <pageMargins left="0.7" right="0.7" top="0.75" bottom="0.75" header="0.3" footer="0.3"/>
    </customSheetView>
  </customSheetViews>
  <mergeCells count="112">
    <mergeCell ref="B110:AW114"/>
    <mergeCell ref="M116:AW117"/>
    <mergeCell ref="B90:AW90"/>
    <mergeCell ref="B93:AW93"/>
    <mergeCell ref="B94:AW98"/>
    <mergeCell ref="G100:AI103"/>
    <mergeCell ref="AK100:AU100"/>
    <mergeCell ref="AK101:AV106"/>
    <mergeCell ref="C105:G105"/>
    <mergeCell ref="L105:R105"/>
    <mergeCell ref="W105:X105"/>
    <mergeCell ref="B44:Q45"/>
    <mergeCell ref="R44:AB45"/>
    <mergeCell ref="AC44:AL45"/>
    <mergeCell ref="B66:AW66"/>
    <mergeCell ref="L68:P68"/>
    <mergeCell ref="X68:AC68"/>
    <mergeCell ref="L70:Q70"/>
    <mergeCell ref="U70:V70"/>
    <mergeCell ref="X70:AC70"/>
    <mergeCell ref="AK70:AO70"/>
    <mergeCell ref="B46:Q47"/>
    <mergeCell ref="R46:AB47"/>
    <mergeCell ref="AC46:AL47"/>
    <mergeCell ref="AN46:AV52"/>
    <mergeCell ref="B48:Q49"/>
    <mergeCell ref="R48:AB49"/>
    <mergeCell ref="AC48:AL49"/>
    <mergeCell ref="B50:Q51"/>
    <mergeCell ref="R50:AB51"/>
    <mergeCell ref="AC50:AL51"/>
    <mergeCell ref="B52:Q53"/>
    <mergeCell ref="B58:Q59"/>
    <mergeCell ref="R58:AB59"/>
    <mergeCell ref="AC58:AL59"/>
    <mergeCell ref="B42:Q43"/>
    <mergeCell ref="R42:AB43"/>
    <mergeCell ref="AC42:AL43"/>
    <mergeCell ref="AN42:AV43"/>
    <mergeCell ref="B31:Q33"/>
    <mergeCell ref="R31:AB33"/>
    <mergeCell ref="AC31:AW31"/>
    <mergeCell ref="AC32:AL33"/>
    <mergeCell ref="AM32:AW33"/>
    <mergeCell ref="AN36:AV38"/>
    <mergeCell ref="AC34:AL35"/>
    <mergeCell ref="B36:Q37"/>
    <mergeCell ref="R36:AB37"/>
    <mergeCell ref="AC36:AL37"/>
    <mergeCell ref="B38:Q39"/>
    <mergeCell ref="R38:AB39"/>
    <mergeCell ref="AC38:AL39"/>
    <mergeCell ref="BL33:BQ33"/>
    <mergeCell ref="B34:Q35"/>
    <mergeCell ref="R34:AB35"/>
    <mergeCell ref="B1:AW1"/>
    <mergeCell ref="B3:AW3"/>
    <mergeCell ref="M7:Y7"/>
    <mergeCell ref="AH5:AV5"/>
    <mergeCell ref="AH7:AV7"/>
    <mergeCell ref="AH9:AV9"/>
    <mergeCell ref="M11:Y11"/>
    <mergeCell ref="AH11:AV11"/>
    <mergeCell ref="M13:Q13"/>
    <mergeCell ref="R13:S13"/>
    <mergeCell ref="T13:Y13"/>
    <mergeCell ref="M15:Y15"/>
    <mergeCell ref="AH15:AV15"/>
    <mergeCell ref="B18:AW18"/>
    <mergeCell ref="M20:Y20"/>
    <mergeCell ref="AH20:AV20"/>
    <mergeCell ref="M22:Y22"/>
    <mergeCell ref="M24:Y24"/>
    <mergeCell ref="M26:Y26"/>
    <mergeCell ref="B30:AW30"/>
    <mergeCell ref="AH22:AV22"/>
    <mergeCell ref="G76:AE76"/>
    <mergeCell ref="G78:AE78"/>
    <mergeCell ref="D80:AO84"/>
    <mergeCell ref="AP80:AW83"/>
    <mergeCell ref="B88:AW88"/>
    <mergeCell ref="B74:AW74"/>
    <mergeCell ref="AN54:AV56"/>
    <mergeCell ref="R52:AB53"/>
    <mergeCell ref="AC52:AL53"/>
    <mergeCell ref="B54:Q55"/>
    <mergeCell ref="R54:AB55"/>
    <mergeCell ref="AC54:AL55"/>
    <mergeCell ref="M5:Q5"/>
    <mergeCell ref="R5:S5"/>
    <mergeCell ref="T5:Y5"/>
    <mergeCell ref="M9:Q9"/>
    <mergeCell ref="AH13:AV13"/>
    <mergeCell ref="AC105:AD105"/>
    <mergeCell ref="AZ55:BI55"/>
    <mergeCell ref="B56:Q57"/>
    <mergeCell ref="R56:AB57"/>
    <mergeCell ref="AC56:AL57"/>
    <mergeCell ref="AZ57:BG57"/>
    <mergeCell ref="G72:J72"/>
    <mergeCell ref="L72:N72"/>
    <mergeCell ref="AF72:AH72"/>
    <mergeCell ref="B60:Q61"/>
    <mergeCell ref="R60:AB61"/>
    <mergeCell ref="AC60:AL61"/>
    <mergeCell ref="B62:Q63"/>
    <mergeCell ref="R62:AB63"/>
    <mergeCell ref="AC62:AL63"/>
    <mergeCell ref="B40:Q41"/>
    <mergeCell ref="R40:AB41"/>
    <mergeCell ref="AC40:AL41"/>
    <mergeCell ref="B73:AW73"/>
  </mergeCells>
  <dataValidations count="11">
    <dataValidation errorStyle="information" allowBlank="1" showInputMessage="1" showErrorMessage="1" error="Données non valides" promptTitle="Données nécessaires" sqref="M20:Y20" xr:uid="{90C0BE6E-C860-4CBB-A918-384E0902CB4B}"/>
    <dataValidation allowBlank="1" showErrorMessage="1" promptTitle="Optiion gestion pilotée du PERCO" sqref="AW89 AW99 AW85:AW87 AW91:AW92" xr:uid="{83544433-1A88-4269-B5B3-A54ACCDFF074}"/>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FD57D963-F786-4175-B35F-D2D00A642450}"/>
    <dataValidation allowBlank="1" showInputMessage="1" showErrorMessage="1" sqref="AW13:IA13 AK17 AN17:AW17 Z26:IA26 AU14" xr:uid="{3876FFE5-0869-4EF0-B8E2-1BE1FA2940AE}"/>
    <dataValidation allowBlank="1" showInputMessage="1" showErrorMessage="1" promptTitle="Numéro sécurité sociale" prompt="Données obligatoires" sqref="AA6 AA21" xr:uid="{221A1D17-F066-4368-A09A-ABABF3984393}"/>
    <dataValidation allowBlank="1" showInputMessage="1" showErrorMessage="1" prompt="Merci d'indiquer vos noms et prénoms en majuscules" sqref="Z10 Z7:Z8" xr:uid="{E0D07B5D-63DB-4594-B270-9F730DC830D0}"/>
    <dataValidation type="list" allowBlank="1" showInputMessage="1" showErrorMessage="1" sqref="C100" xr:uid="{B0EEA839-04B5-4DEC-A2BF-D493EC91D31F}">
      <formula1>$R$142:$R$143</formula1>
    </dataValidation>
    <dataValidation type="list" allowBlank="1" showInputMessage="1" showErrorMessage="1" sqref="M15:Y15" xr:uid="{BE14A28A-DA5F-4363-9743-7DCB43C49D5D}">
      <formula1>$P$129:$P$131</formula1>
    </dataValidation>
    <dataValidation type="list" allowBlank="1" showInputMessage="1" showErrorMessage="1" promptTitle="Optiion gestion pilotée du PERCO" prompt="Sélectionnez OUI pour activer l'option de gestion pilotée, Attention vous ne pouvez pas investir sur d'autres fonds." sqref="AW75 AW64:AW72" xr:uid="{1AF0FB67-E346-409B-B0FD-63DC8873C175}">
      <formula1>$Q$135:$Q$136</formula1>
    </dataValidation>
    <dataValidation errorStyle="information" allowBlank="1" showInputMessage="1" showErrorMessage="1" error="Données non valides" sqref="AH13:AV13" xr:uid="{27281DD0-0E3A-4C48-AD90-5303BBD7EF95}"/>
    <dataValidation type="textLength" allowBlank="1" showInputMessage="1" showErrorMessage="1" prompt="Compris en 13 et 15 caractères (la clé n'est pas obligatoire)_x000a_" sqref="M7:Y7" xr:uid="{194768A5-B1BB-4993-9E51-9B1316DF70D6}">
      <formula1>13</formula1>
      <formula2>15</formula2>
    </dataValidation>
  </dataValidations>
  <hyperlinks>
    <hyperlink ref="AP80:AW83" location="'Modalités de versement'!A1" display="Plus d'information &gt;" xr:uid="{E138A7F5-F25C-465F-9255-674A4CFCD700}"/>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5376" r:id="rId4" name="Check Box 16">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15377" r:id="rId5" name="Check Box 17">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DE85B26D-3C12-4846-8D87-A958B0D550E2}">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AA381CB-B526-4B90-BEF3-E1465ED4F1F2}">
          <x14:formula1>
            <xm:f>Données!$C$15:$C$18</xm:f>
          </x14:formula1>
          <xm:sqref>AN36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2B977-72CA-402A-956A-4155A2967835}">
  <sheetPr codeName="Feuil12">
    <pageSetUpPr fitToPage="1"/>
  </sheetPr>
  <dimension ref="B1:CG553"/>
  <sheetViews>
    <sheetView showZeros="0" zoomScaleNormal="100" workbookViewId="0">
      <selection activeCell="M5" sqref="M5:Q5"/>
    </sheetView>
  </sheetViews>
  <sheetFormatPr baseColWidth="10" defaultColWidth="2.7109375" defaultRowHeight="15" x14ac:dyDescent="0.25"/>
  <cols>
    <col min="1" max="2" width="2.7109375" style="196"/>
    <col min="3" max="3" width="3.140625" style="196" customWidth="1"/>
    <col min="4" max="6" width="1.140625" style="196" customWidth="1"/>
    <col min="7" max="10" width="2.85546875" style="196" customWidth="1"/>
    <col min="11" max="11" width="2.7109375" style="196"/>
    <col min="12" max="12" width="5.85546875" style="196" customWidth="1"/>
    <col min="13" max="16" width="2.85546875" style="196" customWidth="1"/>
    <col min="17" max="17" width="3.42578125" style="196" customWidth="1"/>
    <col min="18" max="18" width="5.140625" style="196" customWidth="1"/>
    <col min="19" max="22" width="2.85546875" style="196" customWidth="1"/>
    <col min="23" max="23" width="10.42578125" style="196" customWidth="1"/>
    <col min="24" max="24" width="3.42578125" style="196" customWidth="1"/>
    <col min="25" max="25" width="12.28515625" style="196" customWidth="1"/>
    <col min="26" max="26" width="3.42578125" style="196" customWidth="1"/>
    <col min="27" max="27" width="4.42578125" style="196" customWidth="1"/>
    <col min="28" max="28" width="2.85546875" style="196" customWidth="1"/>
    <col min="29" max="30" width="4.7109375" style="196" customWidth="1"/>
    <col min="31" max="31" width="10.42578125" style="196" customWidth="1"/>
    <col min="32" max="33" width="2.85546875" style="196" customWidth="1"/>
    <col min="34" max="34" width="5.85546875" style="196" customWidth="1"/>
    <col min="35" max="35" width="2.28515625" style="196" customWidth="1"/>
    <col min="36" max="36" width="2.42578125" style="196" customWidth="1"/>
    <col min="37" max="37" width="7.85546875" style="196" customWidth="1"/>
    <col min="38" max="39" width="4.42578125" style="196" customWidth="1"/>
    <col min="40" max="40" width="3.85546875" style="196" customWidth="1"/>
    <col min="41" max="41" width="1.7109375" style="196" customWidth="1"/>
    <col min="42" max="45" width="2.85546875" style="196" customWidth="1"/>
    <col min="46" max="46" width="6.42578125" style="196" customWidth="1"/>
    <col min="47" max="48" width="2.7109375" style="196"/>
    <col min="49" max="49" width="3.28515625" style="196" customWidth="1"/>
    <col min="50" max="50" width="2.85546875" style="196" customWidth="1"/>
    <col min="51" max="51" width="2.7109375" style="196"/>
    <col min="52" max="52" width="5.7109375" style="196" customWidth="1"/>
    <col min="53" max="16384" width="2.7109375" style="196"/>
  </cols>
  <sheetData>
    <row r="1" spans="2:51" s="183" customFormat="1" ht="33.75" customHeight="1" x14ac:dyDescent="0.25">
      <c r="B1" s="553" t="s">
        <v>52</v>
      </c>
      <c r="C1" s="553"/>
      <c r="D1" s="553"/>
      <c r="E1" s="553"/>
      <c r="F1" s="553"/>
      <c r="G1" s="553"/>
      <c r="H1" s="553"/>
      <c r="I1" s="553"/>
      <c r="J1" s="553"/>
      <c r="K1" s="553"/>
      <c r="L1" s="553"/>
      <c r="M1" s="553"/>
      <c r="N1" s="553"/>
      <c r="O1" s="553"/>
      <c r="P1" s="553"/>
      <c r="Q1" s="553"/>
      <c r="R1" s="553"/>
      <c r="S1" s="553"/>
      <c r="T1" s="553"/>
      <c r="U1" s="553"/>
      <c r="V1" s="553"/>
      <c r="W1" s="553"/>
      <c r="X1" s="553"/>
      <c r="Y1" s="553"/>
      <c r="Z1" s="553"/>
      <c r="AA1" s="553"/>
      <c r="AB1" s="553"/>
      <c r="AC1" s="553"/>
      <c r="AD1" s="553"/>
      <c r="AE1" s="553"/>
      <c r="AF1" s="553"/>
      <c r="AG1" s="553"/>
      <c r="AH1" s="553"/>
      <c r="AI1" s="553"/>
      <c r="AJ1" s="553"/>
      <c r="AK1" s="553"/>
      <c r="AL1" s="553"/>
      <c r="AM1" s="553"/>
      <c r="AN1" s="553"/>
      <c r="AO1" s="553"/>
      <c r="AP1" s="553"/>
      <c r="AQ1" s="553"/>
      <c r="AR1" s="553"/>
      <c r="AS1" s="553"/>
      <c r="AT1" s="553"/>
      <c r="AU1" s="553"/>
      <c r="AV1" s="553"/>
      <c r="AW1" s="553"/>
    </row>
    <row r="2" spans="2:51" s="184" customFormat="1" ht="7.5" customHeight="1" x14ac:dyDescent="0.2">
      <c r="C2" s="185"/>
      <c r="D2" s="186"/>
      <c r="E2" s="186"/>
      <c r="F2" s="186"/>
      <c r="G2" s="186"/>
      <c r="H2" s="186"/>
      <c r="I2" s="186"/>
      <c r="J2" s="186"/>
      <c r="K2" s="186"/>
      <c r="L2" s="186"/>
      <c r="M2" s="187"/>
      <c r="N2" s="187"/>
      <c r="O2" s="187"/>
      <c r="P2" s="187"/>
      <c r="Q2" s="187"/>
      <c r="R2" s="187"/>
      <c r="S2" s="187"/>
      <c r="T2" s="187"/>
      <c r="U2" s="187"/>
      <c r="V2" s="187"/>
      <c r="W2" s="187"/>
      <c r="X2" s="187"/>
      <c r="Y2" s="187"/>
      <c r="Z2" s="187"/>
      <c r="AA2" s="187"/>
      <c r="AB2" s="187"/>
      <c r="AC2" s="187"/>
      <c r="AD2" s="187"/>
      <c r="AE2" s="187"/>
      <c r="AF2" s="187"/>
      <c r="AG2" s="187"/>
      <c r="AH2" s="187"/>
      <c r="AI2" s="187"/>
      <c r="AJ2" s="187"/>
      <c r="AK2" s="187"/>
      <c r="AL2" s="187"/>
      <c r="AM2" s="187"/>
      <c r="AN2" s="187"/>
      <c r="AO2" s="187"/>
      <c r="AP2" s="187"/>
      <c r="AQ2" s="187"/>
      <c r="AR2" s="187"/>
      <c r="AS2" s="187"/>
      <c r="AT2" s="187"/>
      <c r="AU2" s="187"/>
      <c r="AV2" s="187"/>
      <c r="AW2" s="188"/>
      <c r="AX2" s="188"/>
      <c r="AY2" s="188"/>
    </row>
    <row r="3" spans="2:51" s="190" customFormat="1" ht="19.5" customHeight="1" x14ac:dyDescent="0.25">
      <c r="B3" s="534" t="s">
        <v>72</v>
      </c>
      <c r="C3" s="534"/>
      <c r="D3" s="534"/>
      <c r="E3" s="534"/>
      <c r="F3" s="534"/>
      <c r="G3" s="534"/>
      <c r="H3" s="534"/>
      <c r="I3" s="534"/>
      <c r="J3" s="534"/>
      <c r="K3" s="534"/>
      <c r="L3" s="534"/>
      <c r="M3" s="534"/>
      <c r="N3" s="534"/>
      <c r="O3" s="534"/>
      <c r="P3" s="534"/>
      <c r="Q3" s="534"/>
      <c r="R3" s="534"/>
      <c r="S3" s="534"/>
      <c r="T3" s="534"/>
      <c r="U3" s="534"/>
      <c r="V3" s="534"/>
      <c r="W3" s="534"/>
      <c r="X3" s="534"/>
      <c r="Y3" s="534"/>
      <c r="Z3" s="534"/>
      <c r="AA3" s="534"/>
      <c r="AB3" s="534"/>
      <c r="AC3" s="534"/>
      <c r="AD3" s="534"/>
      <c r="AE3" s="534"/>
      <c r="AF3" s="534"/>
      <c r="AG3" s="534"/>
      <c r="AH3" s="534"/>
      <c r="AI3" s="534"/>
      <c r="AJ3" s="534"/>
      <c r="AK3" s="534"/>
      <c r="AL3" s="534"/>
      <c r="AM3" s="534"/>
      <c r="AN3" s="534"/>
      <c r="AO3" s="534"/>
      <c r="AP3" s="534"/>
      <c r="AQ3" s="534"/>
      <c r="AR3" s="534"/>
      <c r="AS3" s="534"/>
      <c r="AT3" s="534"/>
      <c r="AU3" s="534"/>
      <c r="AV3" s="534"/>
      <c r="AW3" s="534"/>
      <c r="AX3" s="189"/>
      <c r="AY3" s="189"/>
    </row>
    <row r="4" spans="2:51" ht="3.75" customHeight="1" x14ac:dyDescent="0.25">
      <c r="B4" s="191"/>
      <c r="C4" s="192"/>
      <c r="D4" s="192"/>
      <c r="E4" s="192"/>
      <c r="F4" s="192"/>
      <c r="G4" s="193"/>
      <c r="H4" s="193"/>
      <c r="I4" s="193"/>
      <c r="J4" s="193"/>
      <c r="K4" s="193"/>
      <c r="L4" s="193"/>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5"/>
      <c r="AX4" s="189"/>
      <c r="AY4" s="189"/>
    </row>
    <row r="5" spans="2:51" ht="18" customHeight="1" x14ac:dyDescent="0.25">
      <c r="B5" s="191"/>
      <c r="C5" s="197" t="s">
        <v>175</v>
      </c>
      <c r="D5" s="198"/>
      <c r="E5" s="198"/>
      <c r="F5" s="199"/>
      <c r="G5" s="200"/>
      <c r="H5" s="200"/>
      <c r="I5" s="200"/>
      <c r="J5" s="200"/>
      <c r="K5" s="200"/>
      <c r="L5" s="200"/>
      <c r="M5" s="560"/>
      <c r="N5" s="561"/>
      <c r="O5" s="561"/>
      <c r="P5" s="561"/>
      <c r="Q5" s="562"/>
      <c r="R5" s="476" t="s">
        <v>54</v>
      </c>
      <c r="S5" s="476"/>
      <c r="T5" s="473"/>
      <c r="U5" s="474"/>
      <c r="V5" s="474"/>
      <c r="W5" s="474"/>
      <c r="X5" s="474"/>
      <c r="Y5" s="475"/>
      <c r="Z5" s="423"/>
      <c r="AA5" s="197"/>
      <c r="AB5" s="197" t="s">
        <v>55</v>
      </c>
      <c r="AC5" s="191"/>
      <c r="AD5" s="423"/>
      <c r="AE5" s="191"/>
      <c r="AF5" s="194"/>
      <c r="AG5" s="194"/>
      <c r="AH5" s="557"/>
      <c r="AI5" s="558"/>
      <c r="AJ5" s="558"/>
      <c r="AK5" s="558"/>
      <c r="AL5" s="558"/>
      <c r="AM5" s="558"/>
      <c r="AN5" s="558"/>
      <c r="AO5" s="558"/>
      <c r="AP5" s="558"/>
      <c r="AQ5" s="558"/>
      <c r="AR5" s="558"/>
      <c r="AS5" s="558"/>
      <c r="AT5" s="558"/>
      <c r="AU5" s="558"/>
      <c r="AV5" s="559"/>
      <c r="AW5" s="195"/>
    </row>
    <row r="6" spans="2:51" ht="3.75" customHeight="1" x14ac:dyDescent="0.25">
      <c r="B6" s="191"/>
      <c r="C6" s="197"/>
      <c r="D6" s="198"/>
      <c r="E6" s="198"/>
      <c r="F6" s="199"/>
      <c r="G6" s="200"/>
      <c r="H6" s="200"/>
      <c r="I6" s="200"/>
      <c r="J6" s="200"/>
      <c r="K6" s="200"/>
      <c r="L6" s="200"/>
      <c r="M6" s="194"/>
      <c r="N6" s="194"/>
      <c r="O6" s="194"/>
      <c r="P6" s="194"/>
      <c r="Q6" s="194"/>
      <c r="R6" s="194"/>
      <c r="S6" s="194"/>
      <c r="T6" s="194"/>
      <c r="U6" s="194"/>
      <c r="V6" s="194"/>
      <c r="W6" s="194"/>
      <c r="X6" s="194"/>
      <c r="Y6" s="194"/>
      <c r="Z6" s="194"/>
      <c r="AA6" s="194"/>
      <c r="AB6" s="275"/>
      <c r="AC6" s="194"/>
      <c r="AD6" s="194"/>
      <c r="AE6" s="194"/>
      <c r="AF6" s="194"/>
      <c r="AG6" s="194"/>
      <c r="AH6" s="194"/>
      <c r="AI6" s="194"/>
      <c r="AJ6" s="194"/>
      <c r="AK6" s="194"/>
      <c r="AL6" s="194"/>
      <c r="AM6" s="194"/>
      <c r="AN6" s="194"/>
      <c r="AO6" s="194"/>
      <c r="AP6" s="194"/>
      <c r="AQ6" s="194"/>
      <c r="AR6" s="194"/>
      <c r="AS6" s="194"/>
      <c r="AT6" s="194"/>
      <c r="AU6" s="194"/>
      <c r="AV6" s="194"/>
      <c r="AW6" s="195"/>
      <c r="AX6" s="189"/>
      <c r="AY6" s="189"/>
    </row>
    <row r="7" spans="2:51" ht="18" customHeight="1" x14ac:dyDescent="0.25">
      <c r="B7" s="191"/>
      <c r="C7" s="197" t="s">
        <v>53</v>
      </c>
      <c r="D7" s="198"/>
      <c r="E7" s="198"/>
      <c r="F7" s="199"/>
      <c r="G7" s="201"/>
      <c r="H7" s="201"/>
      <c r="I7" s="201"/>
      <c r="J7" s="201"/>
      <c r="K7" s="201"/>
      <c r="L7" s="202"/>
      <c r="M7" s="554"/>
      <c r="N7" s="555"/>
      <c r="O7" s="555"/>
      <c r="P7" s="555"/>
      <c r="Q7" s="555"/>
      <c r="R7" s="555"/>
      <c r="S7" s="555"/>
      <c r="T7" s="555"/>
      <c r="U7" s="555"/>
      <c r="V7" s="555"/>
      <c r="W7" s="555"/>
      <c r="X7" s="555"/>
      <c r="Y7" s="556"/>
      <c r="Z7" s="203"/>
      <c r="AA7" s="199"/>
      <c r="AB7" s="424" t="s">
        <v>122</v>
      </c>
      <c r="AC7" s="199"/>
      <c r="AD7" s="199"/>
      <c r="AE7" s="199"/>
      <c r="AF7" s="194"/>
      <c r="AG7" s="194"/>
      <c r="AH7" s="557"/>
      <c r="AI7" s="558"/>
      <c r="AJ7" s="558"/>
      <c r="AK7" s="558"/>
      <c r="AL7" s="558"/>
      <c r="AM7" s="558"/>
      <c r="AN7" s="558"/>
      <c r="AO7" s="558"/>
      <c r="AP7" s="558"/>
      <c r="AQ7" s="558"/>
      <c r="AR7" s="558"/>
      <c r="AS7" s="558"/>
      <c r="AT7" s="558"/>
      <c r="AU7" s="558"/>
      <c r="AV7" s="559"/>
      <c r="AW7" s="195"/>
      <c r="AX7" s="189"/>
      <c r="AY7" s="189"/>
    </row>
    <row r="8" spans="2:51" ht="3.75" customHeight="1" x14ac:dyDescent="0.25">
      <c r="B8" s="191"/>
      <c r="C8" s="197"/>
      <c r="D8" s="198"/>
      <c r="E8" s="198"/>
      <c r="F8" s="199"/>
      <c r="G8" s="194"/>
      <c r="H8" s="194"/>
      <c r="I8" s="194"/>
      <c r="J8" s="194"/>
      <c r="K8" s="194"/>
      <c r="L8" s="194"/>
      <c r="M8" s="194"/>
      <c r="N8" s="194"/>
      <c r="O8" s="194"/>
      <c r="P8" s="194"/>
      <c r="Q8" s="194"/>
      <c r="R8" s="194"/>
      <c r="S8" s="194"/>
      <c r="T8" s="194"/>
      <c r="U8" s="194"/>
      <c r="V8" s="194"/>
      <c r="W8" s="194"/>
      <c r="X8" s="194"/>
      <c r="Y8" s="194"/>
      <c r="Z8" s="203"/>
      <c r="AA8" s="194"/>
      <c r="AB8" s="275"/>
      <c r="AC8" s="194"/>
      <c r="AD8" s="194"/>
      <c r="AE8" s="199"/>
      <c r="AF8" s="194"/>
      <c r="AG8" s="194"/>
      <c r="AH8" s="194"/>
      <c r="AI8" s="194"/>
      <c r="AJ8" s="194"/>
      <c r="AK8" s="194"/>
      <c r="AL8" s="194"/>
      <c r="AM8" s="194"/>
      <c r="AN8" s="194"/>
      <c r="AO8" s="194"/>
      <c r="AP8" s="194"/>
      <c r="AQ8" s="194"/>
      <c r="AR8" s="194"/>
      <c r="AS8" s="194"/>
      <c r="AT8" s="194"/>
      <c r="AU8" s="194"/>
      <c r="AV8" s="194"/>
      <c r="AW8" s="195"/>
      <c r="AX8" s="189"/>
      <c r="AY8" s="189"/>
    </row>
    <row r="9" spans="2:51" ht="18" customHeight="1" x14ac:dyDescent="0.25">
      <c r="B9" s="191"/>
      <c r="C9" s="197" t="s">
        <v>123</v>
      </c>
      <c r="D9" s="198"/>
      <c r="E9" s="198"/>
      <c r="F9" s="199"/>
      <c r="G9" s="201"/>
      <c r="H9" s="201"/>
      <c r="I9" s="201"/>
      <c r="J9" s="201"/>
      <c r="K9" s="201"/>
      <c r="L9" s="201"/>
      <c r="M9" s="477"/>
      <c r="N9" s="478"/>
      <c r="O9" s="478"/>
      <c r="P9" s="478"/>
      <c r="Q9" s="479"/>
      <c r="R9" s="206" t="s">
        <v>124</v>
      </c>
      <c r="S9" s="206"/>
      <c r="T9" s="206"/>
      <c r="U9" s="206"/>
      <c r="V9" s="206"/>
      <c r="W9" s="206"/>
      <c r="X9" s="197"/>
      <c r="Y9" s="429"/>
      <c r="Z9" s="422"/>
      <c r="AA9" s="422"/>
      <c r="AB9" s="425" t="s">
        <v>126</v>
      </c>
      <c r="AC9" s="422"/>
      <c r="AD9" s="422"/>
      <c r="AE9" s="199"/>
      <c r="AF9" s="194"/>
      <c r="AG9" s="194"/>
      <c r="AH9" s="557"/>
      <c r="AI9" s="558"/>
      <c r="AJ9" s="558"/>
      <c r="AK9" s="558"/>
      <c r="AL9" s="558"/>
      <c r="AM9" s="558"/>
      <c r="AN9" s="558"/>
      <c r="AO9" s="558"/>
      <c r="AP9" s="558"/>
      <c r="AQ9" s="558"/>
      <c r="AR9" s="558"/>
      <c r="AS9" s="558"/>
      <c r="AT9" s="558"/>
      <c r="AU9" s="558"/>
      <c r="AV9" s="559"/>
      <c r="AW9" s="195"/>
      <c r="AX9" s="189"/>
      <c r="AY9" s="189"/>
    </row>
    <row r="10" spans="2:51" ht="3.75" customHeight="1" x14ac:dyDescent="0.25">
      <c r="B10" s="191"/>
      <c r="C10" s="197"/>
      <c r="D10" s="198"/>
      <c r="E10" s="198"/>
      <c r="F10" s="199"/>
      <c r="G10" s="194"/>
      <c r="H10" s="194"/>
      <c r="I10" s="194"/>
      <c r="J10" s="194"/>
      <c r="K10" s="194"/>
      <c r="L10" s="194"/>
      <c r="M10" s="194"/>
      <c r="N10" s="194"/>
      <c r="O10" s="194"/>
      <c r="P10" s="194"/>
      <c r="Q10" s="194"/>
      <c r="R10" s="194"/>
      <c r="S10" s="194"/>
      <c r="T10" s="194"/>
      <c r="U10" s="194"/>
      <c r="V10" s="194"/>
      <c r="W10" s="194"/>
      <c r="X10" s="194"/>
      <c r="Y10" s="194"/>
      <c r="Z10" s="203"/>
      <c r="AA10" s="194"/>
      <c r="AB10" s="275"/>
      <c r="AC10" s="194"/>
      <c r="AD10" s="194"/>
      <c r="AE10" s="199"/>
      <c r="AF10" s="194"/>
      <c r="AG10" s="194"/>
      <c r="AH10" s="194"/>
      <c r="AI10" s="194"/>
      <c r="AJ10" s="194"/>
      <c r="AK10" s="194"/>
      <c r="AL10" s="194"/>
      <c r="AM10" s="194"/>
      <c r="AN10" s="194"/>
      <c r="AO10" s="194"/>
      <c r="AP10" s="194"/>
      <c r="AQ10" s="194"/>
      <c r="AR10" s="194"/>
      <c r="AS10" s="194"/>
      <c r="AT10" s="194"/>
      <c r="AU10" s="194"/>
      <c r="AV10" s="194"/>
      <c r="AW10" s="195"/>
      <c r="AX10" s="189"/>
      <c r="AY10" s="189"/>
    </row>
    <row r="11" spans="2:51" ht="18" customHeight="1" x14ac:dyDescent="0.25">
      <c r="B11" s="191"/>
      <c r="C11" s="197" t="s">
        <v>56</v>
      </c>
      <c r="D11" s="198"/>
      <c r="E11" s="198"/>
      <c r="F11" s="199"/>
      <c r="G11" s="201"/>
      <c r="H11" s="201"/>
      <c r="I11" s="201"/>
      <c r="J11" s="201"/>
      <c r="K11" s="201"/>
      <c r="L11" s="201"/>
      <c r="M11" s="554"/>
      <c r="N11" s="555"/>
      <c r="O11" s="555"/>
      <c r="P11" s="555"/>
      <c r="Q11" s="555"/>
      <c r="R11" s="555"/>
      <c r="S11" s="555"/>
      <c r="T11" s="555"/>
      <c r="U11" s="555"/>
      <c r="V11" s="555"/>
      <c r="W11" s="555"/>
      <c r="X11" s="555"/>
      <c r="Y11" s="556"/>
      <c r="Z11" s="422"/>
      <c r="AA11" s="422"/>
      <c r="AB11" s="275" t="s">
        <v>125</v>
      </c>
      <c r="AC11" s="422"/>
      <c r="AD11" s="422"/>
      <c r="AE11" s="199"/>
      <c r="AF11" s="194"/>
      <c r="AG11" s="194"/>
      <c r="AH11" s="554"/>
      <c r="AI11" s="555"/>
      <c r="AJ11" s="555"/>
      <c r="AK11" s="555"/>
      <c r="AL11" s="555"/>
      <c r="AM11" s="555"/>
      <c r="AN11" s="555"/>
      <c r="AO11" s="555"/>
      <c r="AP11" s="555"/>
      <c r="AQ11" s="555"/>
      <c r="AR11" s="555"/>
      <c r="AS11" s="555"/>
      <c r="AT11" s="555"/>
      <c r="AU11" s="555"/>
      <c r="AV11" s="556"/>
      <c r="AW11" s="195"/>
      <c r="AX11" s="189"/>
      <c r="AY11" s="189"/>
    </row>
    <row r="12" spans="2:51" ht="3.75" customHeight="1" x14ac:dyDescent="0.25">
      <c r="B12" s="191"/>
      <c r="C12" s="197"/>
      <c r="D12" s="198"/>
      <c r="E12" s="198"/>
      <c r="F12" s="199"/>
      <c r="G12" s="201"/>
      <c r="H12" s="201"/>
      <c r="I12" s="201"/>
      <c r="J12" s="201"/>
      <c r="K12" s="201"/>
      <c r="L12" s="201"/>
      <c r="M12" s="204"/>
      <c r="N12" s="204"/>
      <c r="O12" s="204"/>
      <c r="P12" s="204"/>
      <c r="Q12" s="204"/>
      <c r="R12" s="204"/>
      <c r="S12" s="204"/>
      <c r="T12" s="204"/>
      <c r="U12" s="204"/>
      <c r="V12" s="204"/>
      <c r="W12" s="204"/>
      <c r="X12" s="204"/>
      <c r="Y12" s="204"/>
      <c r="Z12" s="422"/>
      <c r="AA12" s="422"/>
      <c r="AB12" s="204"/>
      <c r="AC12" s="204"/>
      <c r="AD12" s="204"/>
      <c r="AE12" s="199"/>
      <c r="AF12" s="194"/>
      <c r="AG12" s="204"/>
      <c r="AH12" s="204"/>
      <c r="AI12" s="204"/>
      <c r="AJ12" s="204"/>
      <c r="AK12" s="204"/>
      <c r="AL12" s="204"/>
      <c r="AM12" s="204"/>
      <c r="AN12" s="204"/>
      <c r="AO12" s="204"/>
      <c r="AP12" s="204"/>
      <c r="AQ12" s="204"/>
      <c r="AR12" s="204"/>
      <c r="AS12" s="204"/>
      <c r="AT12" s="204"/>
      <c r="AU12" s="204"/>
      <c r="AV12" s="204"/>
      <c r="AW12" s="195"/>
      <c r="AX12" s="189"/>
      <c r="AY12" s="189"/>
    </row>
    <row r="13" spans="2:51" ht="19.5" customHeight="1" x14ac:dyDescent="0.25">
      <c r="B13" s="191"/>
      <c r="C13" s="197" t="s">
        <v>2</v>
      </c>
      <c r="D13" s="198"/>
      <c r="E13" s="198"/>
      <c r="F13" s="199"/>
      <c r="G13" s="194"/>
      <c r="H13" s="194"/>
      <c r="I13" s="194"/>
      <c r="J13" s="194"/>
      <c r="K13" s="194"/>
      <c r="L13" s="194"/>
      <c r="M13" s="554"/>
      <c r="N13" s="555"/>
      <c r="O13" s="555"/>
      <c r="P13" s="555"/>
      <c r="Q13" s="556"/>
      <c r="R13" s="476" t="s">
        <v>41</v>
      </c>
      <c r="S13" s="476"/>
      <c r="T13" s="473"/>
      <c r="U13" s="474"/>
      <c r="V13" s="474"/>
      <c r="W13" s="474"/>
      <c r="X13" s="474"/>
      <c r="Y13" s="475"/>
      <c r="Z13" s="422"/>
      <c r="AA13" s="422"/>
      <c r="AB13" s="426" t="s">
        <v>57</v>
      </c>
      <c r="AC13" s="427"/>
      <c r="AD13" s="427"/>
      <c r="AE13" s="199"/>
      <c r="AF13" s="427"/>
      <c r="AG13" s="427"/>
      <c r="AH13" s="480"/>
      <c r="AI13" s="481"/>
      <c r="AJ13" s="481"/>
      <c r="AK13" s="481"/>
      <c r="AL13" s="481"/>
      <c r="AM13" s="481"/>
      <c r="AN13" s="481"/>
      <c r="AO13" s="481"/>
      <c r="AP13" s="481"/>
      <c r="AQ13" s="481"/>
      <c r="AR13" s="481"/>
      <c r="AS13" s="481"/>
      <c r="AT13" s="481"/>
      <c r="AU13" s="481"/>
      <c r="AV13" s="482"/>
      <c r="AW13" s="195"/>
      <c r="AX13" s="205"/>
      <c r="AY13" s="189"/>
    </row>
    <row r="14" spans="2:51" ht="3.75" customHeight="1" x14ac:dyDescent="0.25">
      <c r="B14" s="191"/>
      <c r="C14" s="197"/>
      <c r="D14" s="198"/>
      <c r="E14" s="198"/>
      <c r="F14" s="199"/>
      <c r="G14" s="194"/>
      <c r="H14" s="194"/>
      <c r="I14" s="194"/>
      <c r="J14" s="194"/>
      <c r="K14" s="194"/>
      <c r="L14" s="194"/>
      <c r="M14" s="194"/>
      <c r="N14" s="194"/>
      <c r="O14" s="194"/>
      <c r="P14" s="194"/>
      <c r="Q14" s="194"/>
      <c r="R14" s="194"/>
      <c r="S14" s="194"/>
      <c r="T14" s="194"/>
      <c r="U14" s="194"/>
      <c r="V14" s="194"/>
      <c r="W14" s="194"/>
      <c r="X14" s="194"/>
      <c r="Y14" s="194"/>
      <c r="Z14" s="422"/>
      <c r="AA14" s="194"/>
      <c r="AB14" s="275"/>
      <c r="AC14" s="194"/>
      <c r="AD14" s="194"/>
      <c r="AE14" s="199"/>
      <c r="AF14" s="194"/>
      <c r="AG14" s="191"/>
      <c r="AH14" s="194"/>
      <c r="AI14" s="194"/>
      <c r="AJ14" s="194"/>
      <c r="AK14" s="194"/>
      <c r="AL14" s="194"/>
      <c r="AM14" s="194"/>
      <c r="AN14" s="194"/>
      <c r="AO14" s="194"/>
      <c r="AP14" s="194"/>
      <c r="AQ14" s="194"/>
      <c r="AR14" s="194"/>
      <c r="AS14" s="194"/>
      <c r="AT14" s="194"/>
      <c r="AU14" s="194"/>
      <c r="AV14" s="194"/>
      <c r="AW14" s="195"/>
      <c r="AX14" s="205"/>
      <c r="AY14" s="189"/>
    </row>
    <row r="15" spans="2:51" ht="19.5" customHeight="1" x14ac:dyDescent="0.2">
      <c r="B15" s="191"/>
      <c r="C15" s="206" t="s">
        <v>37</v>
      </c>
      <c r="D15" s="198"/>
      <c r="E15" s="198"/>
      <c r="F15" s="199"/>
      <c r="G15" s="207"/>
      <c r="H15" s="207"/>
      <c r="I15" s="207"/>
      <c r="J15" s="207"/>
      <c r="K15" s="207"/>
      <c r="L15" s="207"/>
      <c r="M15" s="473"/>
      <c r="N15" s="474"/>
      <c r="O15" s="474"/>
      <c r="P15" s="474"/>
      <c r="Q15" s="474"/>
      <c r="R15" s="474"/>
      <c r="S15" s="474"/>
      <c r="T15" s="474"/>
      <c r="U15" s="474"/>
      <c r="V15" s="474"/>
      <c r="W15" s="474"/>
      <c r="X15" s="474"/>
      <c r="Y15" s="475"/>
      <c r="Z15" s="208"/>
      <c r="AA15" s="209"/>
      <c r="AB15" s="428" t="s">
        <v>58</v>
      </c>
      <c r="AC15" s="210"/>
      <c r="AD15" s="211"/>
      <c r="AE15" s="199"/>
      <c r="AF15" s="215"/>
      <c r="AG15" s="191"/>
      <c r="AH15" s="557"/>
      <c r="AI15" s="558"/>
      <c r="AJ15" s="558"/>
      <c r="AK15" s="558"/>
      <c r="AL15" s="558"/>
      <c r="AM15" s="558"/>
      <c r="AN15" s="558"/>
      <c r="AO15" s="558"/>
      <c r="AP15" s="558"/>
      <c r="AQ15" s="558"/>
      <c r="AR15" s="558"/>
      <c r="AS15" s="558"/>
      <c r="AT15" s="558"/>
      <c r="AU15" s="558"/>
      <c r="AV15" s="559"/>
      <c r="AW15" s="195"/>
      <c r="AX15" s="189"/>
      <c r="AY15" s="189"/>
    </row>
    <row r="16" spans="2:51" ht="7.5" customHeight="1" x14ac:dyDescent="0.2">
      <c r="B16" s="191"/>
      <c r="C16" s="191"/>
      <c r="D16" s="214"/>
      <c r="E16" s="214"/>
      <c r="F16" s="214"/>
      <c r="G16" s="214"/>
      <c r="H16" s="214"/>
      <c r="I16" s="214"/>
      <c r="J16" s="214"/>
      <c r="K16" s="214"/>
      <c r="L16" s="214"/>
      <c r="M16" s="216"/>
      <c r="N16" s="431"/>
      <c r="O16" s="216"/>
      <c r="P16" s="216"/>
      <c r="Q16" s="216"/>
      <c r="R16" s="216"/>
      <c r="S16" s="216"/>
      <c r="T16" s="216"/>
      <c r="U16" s="216"/>
      <c r="V16" s="216"/>
      <c r="W16" s="216"/>
      <c r="X16" s="216"/>
      <c r="Y16" s="216"/>
      <c r="Z16" s="214"/>
      <c r="AA16" s="214"/>
      <c r="AB16" s="214"/>
      <c r="AC16" s="214"/>
      <c r="AD16" s="214"/>
      <c r="AE16" s="215"/>
      <c r="AF16" s="215"/>
      <c r="AG16" s="215"/>
      <c r="AH16" s="215"/>
      <c r="AI16" s="215"/>
      <c r="AJ16" s="215"/>
      <c r="AK16" s="215"/>
      <c r="AL16" s="215"/>
      <c r="AM16" s="215"/>
      <c r="AN16" s="215"/>
      <c r="AO16" s="215"/>
      <c r="AP16" s="215"/>
      <c r="AQ16" s="215"/>
      <c r="AR16" s="215"/>
      <c r="AS16" s="215"/>
      <c r="AT16" s="215"/>
      <c r="AU16" s="215"/>
      <c r="AV16" s="215"/>
      <c r="AW16" s="195"/>
      <c r="AX16" s="189"/>
      <c r="AY16" s="189"/>
    </row>
    <row r="17" spans="2:52" ht="17.25" customHeight="1" x14ac:dyDescent="0.25">
      <c r="C17" s="205"/>
      <c r="D17" s="217"/>
      <c r="E17" s="217"/>
      <c r="F17" s="217"/>
      <c r="G17" s="218"/>
      <c r="H17" s="218"/>
      <c r="I17" s="218"/>
      <c r="J17" s="218"/>
      <c r="K17" s="218"/>
      <c r="L17" s="218"/>
      <c r="M17" s="219"/>
      <c r="N17" s="219"/>
      <c r="O17" s="219"/>
      <c r="P17" s="219"/>
      <c r="Q17" s="219"/>
      <c r="R17" s="205"/>
      <c r="S17" s="220"/>
      <c r="T17" s="220"/>
      <c r="U17" s="220"/>
      <c r="V17" s="220"/>
      <c r="W17" s="221"/>
      <c r="X17" s="221"/>
      <c r="Y17" s="221"/>
      <c r="Z17" s="221"/>
      <c r="AA17" s="221"/>
      <c r="AB17" s="221"/>
      <c r="AC17" s="221"/>
      <c r="AD17" s="221"/>
      <c r="AE17" s="221"/>
      <c r="AF17" s="221"/>
      <c r="AG17" s="221"/>
      <c r="AH17" s="221"/>
      <c r="AI17" s="221"/>
      <c r="AJ17" s="221"/>
      <c r="AK17" s="221"/>
      <c r="AL17" s="221"/>
      <c r="AM17" s="221"/>
      <c r="AN17" s="221"/>
      <c r="AO17" s="221"/>
      <c r="AP17" s="221"/>
      <c r="AQ17" s="221"/>
      <c r="AR17" s="221"/>
      <c r="AS17" s="221"/>
      <c r="AT17" s="221"/>
      <c r="AU17" s="221"/>
      <c r="AV17" s="221"/>
      <c r="AW17" s="189"/>
      <c r="AX17" s="189"/>
      <c r="AY17" s="189"/>
      <c r="AZ17" s="189"/>
    </row>
    <row r="18" spans="2:52" s="190" customFormat="1" ht="20.25" customHeight="1" x14ac:dyDescent="0.25">
      <c r="B18" s="548" t="s">
        <v>73</v>
      </c>
      <c r="C18" s="548"/>
      <c r="D18" s="548"/>
      <c r="E18" s="548"/>
      <c r="F18" s="548"/>
      <c r="G18" s="548"/>
      <c r="H18" s="548"/>
      <c r="I18" s="548"/>
      <c r="J18" s="548"/>
      <c r="K18" s="548"/>
      <c r="L18" s="548"/>
      <c r="M18" s="548"/>
      <c r="N18" s="548"/>
      <c r="O18" s="548"/>
      <c r="P18" s="548"/>
      <c r="Q18" s="548"/>
      <c r="R18" s="548"/>
      <c r="S18" s="548"/>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189"/>
      <c r="AY18" s="189"/>
    </row>
    <row r="19" spans="2:52" ht="3.75" customHeight="1" x14ac:dyDescent="0.25">
      <c r="B19" s="222"/>
      <c r="C19" s="223"/>
      <c r="D19" s="223"/>
      <c r="E19" s="223"/>
      <c r="F19" s="223"/>
      <c r="G19" s="224"/>
      <c r="H19" s="224"/>
      <c r="I19" s="224"/>
      <c r="J19" s="224"/>
      <c r="K19" s="224"/>
      <c r="L19" s="224"/>
      <c r="M19" s="225"/>
      <c r="N19" s="225"/>
      <c r="O19" s="225"/>
      <c r="P19" s="225"/>
      <c r="Q19" s="225"/>
      <c r="R19" s="225"/>
      <c r="S19" s="225"/>
      <c r="T19" s="225"/>
      <c r="U19" s="225"/>
      <c r="V19" s="225"/>
      <c r="W19" s="225"/>
      <c r="X19" s="225"/>
      <c r="Y19" s="225"/>
      <c r="Z19" s="225"/>
      <c r="AA19" s="225"/>
      <c r="AB19" s="225"/>
      <c r="AC19" s="225"/>
      <c r="AD19" s="225"/>
      <c r="AE19" s="225"/>
      <c r="AF19" s="225"/>
      <c r="AG19" s="225"/>
      <c r="AH19" s="225"/>
      <c r="AI19" s="225"/>
      <c r="AJ19" s="225"/>
      <c r="AK19" s="225"/>
      <c r="AL19" s="225"/>
      <c r="AM19" s="225"/>
      <c r="AN19" s="225"/>
      <c r="AO19" s="225"/>
      <c r="AP19" s="225"/>
      <c r="AQ19" s="225"/>
      <c r="AR19" s="225"/>
      <c r="AS19" s="225"/>
      <c r="AT19" s="225"/>
      <c r="AU19" s="225"/>
      <c r="AV19" s="225"/>
      <c r="AW19" s="226"/>
      <c r="AX19" s="189"/>
      <c r="AY19" s="189"/>
    </row>
    <row r="20" spans="2:52" ht="18" customHeight="1" x14ac:dyDescent="0.2">
      <c r="B20" s="222"/>
      <c r="C20" s="227" t="s">
        <v>1</v>
      </c>
      <c r="D20" s="228"/>
      <c r="E20" s="228"/>
      <c r="F20" s="228"/>
      <c r="G20" s="229"/>
      <c r="H20" s="229"/>
      <c r="I20" s="229"/>
      <c r="J20" s="229"/>
      <c r="K20" s="229"/>
      <c r="L20" s="229"/>
      <c r="M20" s="545">
        <f>'Informations Entreprise'!$L$9</f>
        <v>0</v>
      </c>
      <c r="N20" s="546"/>
      <c r="O20" s="546"/>
      <c r="P20" s="546"/>
      <c r="Q20" s="546"/>
      <c r="R20" s="546"/>
      <c r="S20" s="546"/>
      <c r="T20" s="546"/>
      <c r="U20" s="546"/>
      <c r="V20" s="546"/>
      <c r="W20" s="546"/>
      <c r="X20" s="546"/>
      <c r="Y20" s="547"/>
      <c r="Z20" s="230"/>
      <c r="AA20" s="230"/>
      <c r="AB20" s="432" t="s">
        <v>74</v>
      </c>
      <c r="AC20" s="432"/>
      <c r="AD20" s="222"/>
      <c r="AE20" s="222"/>
      <c r="AF20" s="222"/>
      <c r="AG20" s="222"/>
      <c r="AH20" s="549">
        <f>'Informations Entreprise'!BA9</f>
        <v>0</v>
      </c>
      <c r="AI20" s="550"/>
      <c r="AJ20" s="550"/>
      <c r="AK20" s="550"/>
      <c r="AL20" s="550"/>
      <c r="AM20" s="550"/>
      <c r="AN20" s="550"/>
      <c r="AO20" s="550"/>
      <c r="AP20" s="550"/>
      <c r="AQ20" s="550"/>
      <c r="AR20" s="550"/>
      <c r="AS20" s="550"/>
      <c r="AT20" s="550"/>
      <c r="AU20" s="550"/>
      <c r="AV20" s="551"/>
      <c r="AW20" s="226"/>
    </row>
    <row r="21" spans="2:52" ht="3.75" customHeight="1" x14ac:dyDescent="0.25">
      <c r="B21" s="222"/>
      <c r="C21" s="227"/>
      <c r="D21" s="228"/>
      <c r="E21" s="228"/>
      <c r="F21" s="228"/>
      <c r="G21" s="229"/>
      <c r="H21" s="229"/>
      <c r="I21" s="229"/>
      <c r="J21" s="229"/>
      <c r="K21" s="229"/>
      <c r="L21" s="229"/>
      <c r="M21" s="225"/>
      <c r="N21" s="225"/>
      <c r="O21" s="225"/>
      <c r="P21" s="225"/>
      <c r="Q21" s="225"/>
      <c r="R21" s="225"/>
      <c r="S21" s="225"/>
      <c r="T21" s="225"/>
      <c r="U21" s="225"/>
      <c r="V21" s="225"/>
      <c r="W21" s="225"/>
      <c r="X21" s="225"/>
      <c r="Y21" s="225"/>
      <c r="Z21" s="230"/>
      <c r="AA21" s="225"/>
      <c r="AB21" s="225"/>
      <c r="AC21" s="225"/>
      <c r="AD21" s="225"/>
      <c r="AE21" s="225"/>
      <c r="AF21" s="225"/>
      <c r="AG21" s="225"/>
      <c r="AH21" s="225"/>
      <c r="AI21" s="430"/>
      <c r="AJ21" s="225"/>
      <c r="AK21" s="225"/>
      <c r="AL21" s="225"/>
      <c r="AM21" s="225"/>
      <c r="AN21" s="225"/>
      <c r="AO21" s="225"/>
      <c r="AP21" s="225"/>
      <c r="AQ21" s="225"/>
      <c r="AR21" s="225"/>
      <c r="AS21" s="225"/>
      <c r="AT21" s="225"/>
      <c r="AU21" s="225"/>
      <c r="AV21" s="225"/>
      <c r="AW21" s="226"/>
      <c r="AX21" s="189"/>
      <c r="AY21" s="189"/>
    </row>
    <row r="22" spans="2:52" ht="18" customHeight="1" x14ac:dyDescent="0.25">
      <c r="B22" s="222"/>
      <c r="C22" s="227" t="s">
        <v>10</v>
      </c>
      <c r="D22" s="228"/>
      <c r="E22" s="228"/>
      <c r="F22" s="228"/>
      <c r="G22" s="232"/>
      <c r="H22" s="232"/>
      <c r="I22" s="232"/>
      <c r="J22" s="232"/>
      <c r="K22" s="232"/>
      <c r="L22" s="233"/>
      <c r="M22" s="542">
        <f>'Informations Entreprise'!$L$11</f>
        <v>0</v>
      </c>
      <c r="N22" s="543"/>
      <c r="O22" s="543"/>
      <c r="P22" s="543"/>
      <c r="Q22" s="543"/>
      <c r="R22" s="543"/>
      <c r="S22" s="543"/>
      <c r="T22" s="543"/>
      <c r="U22" s="543"/>
      <c r="V22" s="543"/>
      <c r="W22" s="543"/>
      <c r="X22" s="543"/>
      <c r="Y22" s="544"/>
      <c r="Z22" s="226"/>
      <c r="AA22" s="226"/>
      <c r="AB22" s="432" t="s">
        <v>171</v>
      </c>
      <c r="AC22" s="226"/>
      <c r="AD22" s="226"/>
      <c r="AE22" s="226"/>
      <c r="AF22" s="226"/>
      <c r="AG22" s="226"/>
      <c r="AH22" s="549" t="str">
        <f>'Informations Entreprise'!AM37</f>
        <v>Versements volontaires</v>
      </c>
      <c r="AI22" s="550"/>
      <c r="AJ22" s="550"/>
      <c r="AK22" s="550"/>
      <c r="AL22" s="550"/>
      <c r="AM22" s="550"/>
      <c r="AN22" s="550"/>
      <c r="AO22" s="550"/>
      <c r="AP22" s="550"/>
      <c r="AQ22" s="550"/>
      <c r="AR22" s="550"/>
      <c r="AS22" s="550"/>
      <c r="AT22" s="550"/>
      <c r="AU22" s="550"/>
      <c r="AV22" s="551"/>
      <c r="AW22" s="226"/>
      <c r="AX22" s="189"/>
      <c r="AY22" s="189"/>
    </row>
    <row r="23" spans="2:52" ht="3.75" customHeight="1" x14ac:dyDescent="0.25">
      <c r="B23" s="222"/>
      <c r="C23" s="227"/>
      <c r="D23" s="228"/>
      <c r="E23" s="228"/>
      <c r="F23" s="228"/>
      <c r="G23" s="225"/>
      <c r="H23" s="225"/>
      <c r="I23" s="225"/>
      <c r="J23" s="225"/>
      <c r="K23" s="225"/>
      <c r="L23" s="225"/>
      <c r="M23" s="225"/>
      <c r="N23" s="225"/>
      <c r="O23" s="225"/>
      <c r="P23" s="225"/>
      <c r="Q23" s="225"/>
      <c r="R23" s="225"/>
      <c r="S23" s="225"/>
      <c r="T23" s="225"/>
      <c r="U23" s="225"/>
      <c r="V23" s="225"/>
      <c r="W23" s="225"/>
      <c r="X23" s="225"/>
      <c r="Y23" s="225"/>
      <c r="Z23" s="230"/>
      <c r="AA23" s="225"/>
      <c r="AB23" s="225"/>
      <c r="AC23" s="225"/>
      <c r="AD23" s="225"/>
      <c r="AE23" s="225"/>
      <c r="AF23" s="225"/>
      <c r="AG23" s="225"/>
      <c r="AH23" s="225"/>
      <c r="AI23" s="225"/>
      <c r="AJ23" s="225"/>
      <c r="AK23" s="225"/>
      <c r="AL23" s="225"/>
      <c r="AM23" s="225"/>
      <c r="AN23" s="225"/>
      <c r="AO23" s="225"/>
      <c r="AP23" s="225"/>
      <c r="AQ23" s="225"/>
      <c r="AR23" s="225"/>
      <c r="AS23" s="225"/>
      <c r="AT23" s="230"/>
      <c r="AU23" s="225"/>
      <c r="AV23" s="225"/>
      <c r="AW23" s="226"/>
      <c r="AX23" s="189"/>
      <c r="AY23" s="189"/>
    </row>
    <row r="24" spans="2:52" ht="18" customHeight="1" x14ac:dyDescent="0.2">
      <c r="B24" s="222"/>
      <c r="C24" s="227" t="s">
        <v>75</v>
      </c>
      <c r="D24" s="228"/>
      <c r="E24" s="228"/>
      <c r="F24" s="228"/>
      <c r="G24" s="232"/>
      <c r="H24" s="232"/>
      <c r="I24" s="232"/>
      <c r="J24" s="232"/>
      <c r="K24" s="232"/>
      <c r="L24" s="232"/>
      <c r="M24" s="542">
        <f>'Informations Entreprise'!$L$15</f>
        <v>0</v>
      </c>
      <c r="N24" s="543"/>
      <c r="O24" s="543"/>
      <c r="P24" s="543"/>
      <c r="Q24" s="543"/>
      <c r="R24" s="543"/>
      <c r="S24" s="543"/>
      <c r="T24" s="543"/>
      <c r="U24" s="543"/>
      <c r="V24" s="543"/>
      <c r="W24" s="543"/>
      <c r="X24" s="543"/>
      <c r="Y24" s="544"/>
      <c r="Z24" s="230"/>
      <c r="AA24" s="230"/>
      <c r="AB24" s="230"/>
      <c r="AC24" s="230"/>
      <c r="AD24" s="230"/>
      <c r="AE24" s="230"/>
      <c r="AF24" s="230"/>
      <c r="AG24" s="230"/>
      <c r="AH24" s="230"/>
      <c r="AI24" s="230"/>
      <c r="AJ24" s="230"/>
      <c r="AK24" s="230"/>
      <c r="AL24" s="230"/>
      <c r="AM24" s="230"/>
      <c r="AN24" s="230"/>
      <c r="AO24" s="230"/>
      <c r="AP24" s="230"/>
      <c r="AQ24" s="230"/>
      <c r="AR24" s="230"/>
      <c r="AS24" s="230"/>
      <c r="AT24" s="230"/>
      <c r="AU24" s="234"/>
      <c r="AV24" s="234"/>
      <c r="AW24" s="226"/>
      <c r="AX24" s="189"/>
      <c r="AY24" s="189"/>
    </row>
    <row r="25" spans="2:52" ht="3.75" customHeight="1" x14ac:dyDescent="0.2">
      <c r="B25" s="222"/>
      <c r="C25" s="227"/>
      <c r="D25" s="228"/>
      <c r="E25" s="228"/>
      <c r="F25" s="228"/>
      <c r="G25" s="232"/>
      <c r="H25" s="232"/>
      <c r="I25" s="232"/>
      <c r="J25" s="232"/>
      <c r="K25" s="232"/>
      <c r="L25" s="232"/>
      <c r="M25" s="234"/>
      <c r="N25" s="234"/>
      <c r="O25" s="234"/>
      <c r="P25" s="234"/>
      <c r="Q25" s="234"/>
      <c r="R25" s="234"/>
      <c r="S25" s="234"/>
      <c r="T25" s="234"/>
      <c r="U25" s="234"/>
      <c r="V25" s="234"/>
      <c r="W25" s="234"/>
      <c r="X25" s="234"/>
      <c r="Y25" s="234"/>
      <c r="Z25" s="230"/>
      <c r="AA25" s="234"/>
      <c r="AB25" s="234"/>
      <c r="AC25" s="234"/>
      <c r="AD25" s="234"/>
      <c r="AE25" s="234"/>
      <c r="AF25" s="234"/>
      <c r="AG25" s="234"/>
      <c r="AH25" s="234"/>
      <c r="AI25" s="234"/>
      <c r="AJ25" s="234"/>
      <c r="AK25" s="234"/>
      <c r="AL25" s="234"/>
      <c r="AM25" s="234"/>
      <c r="AN25" s="234"/>
      <c r="AO25" s="234"/>
      <c r="AP25" s="234"/>
      <c r="AQ25" s="234"/>
      <c r="AR25" s="234"/>
      <c r="AS25" s="234"/>
      <c r="AT25" s="234"/>
      <c r="AU25" s="234"/>
      <c r="AV25" s="234"/>
      <c r="AW25" s="226"/>
      <c r="AX25" s="189"/>
      <c r="AY25" s="189"/>
    </row>
    <row r="26" spans="2:52" ht="19.5" customHeight="1" x14ac:dyDescent="0.25">
      <c r="B26" s="222"/>
      <c r="C26" s="227" t="s">
        <v>57</v>
      </c>
      <c r="D26" s="228"/>
      <c r="E26" s="228"/>
      <c r="F26" s="228"/>
      <c r="G26" s="225"/>
      <c r="H26" s="225"/>
      <c r="I26" s="225"/>
      <c r="J26" s="225"/>
      <c r="K26" s="225"/>
      <c r="L26" s="225"/>
      <c r="M26" s="542">
        <f>'Informations Entreprise'!$AM$15</f>
        <v>0</v>
      </c>
      <c r="N26" s="543"/>
      <c r="O26" s="543"/>
      <c r="P26" s="543"/>
      <c r="Q26" s="543"/>
      <c r="R26" s="543"/>
      <c r="S26" s="543"/>
      <c r="T26" s="543"/>
      <c r="U26" s="543"/>
      <c r="V26" s="543"/>
      <c r="W26" s="543"/>
      <c r="X26" s="543"/>
      <c r="Y26" s="544"/>
      <c r="Z26" s="225"/>
      <c r="AA26" s="225"/>
      <c r="AB26" s="225"/>
      <c r="AC26" s="225"/>
      <c r="AD26" s="225"/>
      <c r="AE26" s="225"/>
      <c r="AF26" s="225"/>
      <c r="AG26" s="225"/>
      <c r="AH26" s="225"/>
      <c r="AI26" s="225"/>
      <c r="AJ26" s="225"/>
      <c r="AK26" s="225"/>
      <c r="AL26" s="225"/>
      <c r="AM26" s="225"/>
      <c r="AN26" s="225"/>
      <c r="AO26" s="225"/>
      <c r="AP26" s="225"/>
      <c r="AQ26" s="225"/>
      <c r="AR26" s="225"/>
      <c r="AS26" s="225"/>
      <c r="AT26" s="225"/>
      <c r="AU26" s="225"/>
      <c r="AV26" s="225"/>
      <c r="AW26" s="226"/>
      <c r="AX26" s="205"/>
      <c r="AY26" s="189"/>
    </row>
    <row r="27" spans="2:52" ht="3.75" customHeight="1" x14ac:dyDescent="0.25">
      <c r="B27" s="222"/>
      <c r="C27" s="235"/>
      <c r="D27" s="228"/>
      <c r="E27" s="228"/>
      <c r="F27" s="228"/>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6"/>
      <c r="AX27" s="205"/>
      <c r="AY27" s="189"/>
    </row>
    <row r="28" spans="2:52" ht="7.5" customHeight="1" x14ac:dyDescent="0.2">
      <c r="B28" s="222"/>
      <c r="C28" s="222"/>
      <c r="D28" s="236"/>
      <c r="E28" s="236"/>
      <c r="F28" s="236"/>
      <c r="G28" s="236"/>
      <c r="H28" s="236"/>
      <c r="I28" s="236"/>
      <c r="J28" s="236"/>
      <c r="K28" s="236"/>
      <c r="L28" s="236"/>
      <c r="M28" s="237"/>
      <c r="N28" s="237"/>
      <c r="O28" s="237"/>
      <c r="P28" s="237"/>
      <c r="Q28" s="237"/>
      <c r="R28" s="237"/>
      <c r="S28" s="237"/>
      <c r="T28" s="237"/>
      <c r="U28" s="237"/>
      <c r="V28" s="237"/>
      <c r="W28" s="237"/>
      <c r="X28" s="237"/>
      <c r="Y28" s="237"/>
      <c r="Z28" s="236"/>
      <c r="AA28" s="236"/>
      <c r="AB28" s="236"/>
      <c r="AC28" s="236"/>
      <c r="AD28" s="236"/>
      <c r="AE28" s="238"/>
      <c r="AF28" s="238"/>
      <c r="AG28" s="238"/>
      <c r="AH28" s="238"/>
      <c r="AI28" s="238"/>
      <c r="AJ28" s="238"/>
      <c r="AK28" s="238"/>
      <c r="AL28" s="238"/>
      <c r="AM28" s="238"/>
      <c r="AN28" s="238"/>
      <c r="AO28" s="238"/>
      <c r="AP28" s="238"/>
      <c r="AQ28" s="238"/>
      <c r="AR28" s="238"/>
      <c r="AS28" s="238"/>
      <c r="AT28" s="238"/>
      <c r="AU28" s="238"/>
      <c r="AV28" s="238"/>
      <c r="AW28" s="226"/>
      <c r="AX28" s="189"/>
      <c r="AY28" s="189"/>
    </row>
    <row r="29" spans="2:52" ht="17.25" customHeight="1" x14ac:dyDescent="0.2">
      <c r="D29" s="239"/>
      <c r="E29" s="239"/>
      <c r="F29" s="239"/>
      <c r="G29" s="239"/>
      <c r="H29" s="239"/>
      <c r="I29" s="239"/>
      <c r="J29" s="239"/>
      <c r="K29" s="239"/>
      <c r="L29" s="239"/>
      <c r="M29" s="240"/>
      <c r="N29" s="240"/>
      <c r="O29" s="240"/>
      <c r="P29" s="240"/>
      <c r="Q29" s="240"/>
      <c r="R29" s="240"/>
      <c r="S29" s="240"/>
      <c r="T29" s="240"/>
      <c r="U29" s="240"/>
      <c r="V29" s="240"/>
      <c r="W29" s="240"/>
      <c r="X29" s="240"/>
      <c r="Y29" s="240"/>
      <c r="Z29" s="239"/>
      <c r="AA29" s="239"/>
      <c r="AB29" s="239"/>
      <c r="AC29" s="239"/>
      <c r="AD29" s="239"/>
      <c r="AE29" s="241"/>
      <c r="AF29" s="241"/>
      <c r="AG29" s="241"/>
      <c r="AH29" s="241"/>
      <c r="AI29" s="241"/>
      <c r="AJ29" s="241"/>
      <c r="AK29" s="241"/>
      <c r="AL29" s="241"/>
      <c r="AM29" s="241"/>
      <c r="AN29" s="241"/>
      <c r="AO29" s="241"/>
      <c r="AP29" s="241"/>
      <c r="AQ29" s="241"/>
      <c r="AR29" s="241"/>
      <c r="AS29" s="241"/>
      <c r="AT29" s="241"/>
      <c r="AU29" s="241"/>
      <c r="AV29" s="241"/>
      <c r="AW29" s="189"/>
      <c r="AX29" s="189"/>
      <c r="AY29" s="189"/>
    </row>
    <row r="30" spans="2:52" ht="20.25" customHeight="1" x14ac:dyDescent="0.25">
      <c r="B30" s="489" t="str">
        <f>IF('Informations Entreprise'!$AM$37="Abondement unilatéral", "RÉPARTITION DE L'ABONDEMENT UNILATÉRAL DANS LE PERCOL"," RÉPARTITION DES VERSEMENTS")</f>
        <v xml:space="preserve"> RÉPARTITION DES VERSEMENTS</v>
      </c>
      <c r="C30" s="490"/>
      <c r="D30" s="490"/>
      <c r="E30" s="490"/>
      <c r="F30" s="490"/>
      <c r="G30" s="490"/>
      <c r="H30" s="490"/>
      <c r="I30" s="490"/>
      <c r="J30" s="490"/>
      <c r="K30" s="490"/>
      <c r="L30" s="490"/>
      <c r="M30" s="490"/>
      <c r="N30" s="490"/>
      <c r="O30" s="490"/>
      <c r="P30" s="490"/>
      <c r="Q30" s="490"/>
      <c r="R30" s="490"/>
      <c r="S30" s="490"/>
      <c r="T30" s="490"/>
      <c r="U30" s="490"/>
      <c r="V30" s="490"/>
      <c r="W30" s="490"/>
      <c r="X30" s="490"/>
      <c r="Y30" s="490"/>
      <c r="Z30" s="490"/>
      <c r="AA30" s="490"/>
      <c r="AB30" s="490"/>
      <c r="AC30" s="490"/>
      <c r="AD30" s="490"/>
      <c r="AE30" s="490"/>
      <c r="AF30" s="490"/>
      <c r="AG30" s="490"/>
      <c r="AH30" s="490"/>
      <c r="AI30" s="490"/>
      <c r="AJ30" s="490"/>
      <c r="AK30" s="490"/>
      <c r="AL30" s="490"/>
      <c r="AM30" s="490"/>
      <c r="AN30" s="490"/>
      <c r="AO30" s="490"/>
      <c r="AP30" s="490"/>
      <c r="AQ30" s="490"/>
      <c r="AR30" s="490"/>
      <c r="AS30" s="490"/>
      <c r="AT30" s="490"/>
      <c r="AU30" s="490"/>
      <c r="AV30" s="490"/>
      <c r="AW30" s="491"/>
      <c r="AX30" s="189"/>
      <c r="AY30" s="189"/>
    </row>
    <row r="31" spans="2:52" ht="24.75" customHeight="1" x14ac:dyDescent="0.25">
      <c r="B31" s="492" t="s">
        <v>60</v>
      </c>
      <c r="C31" s="492"/>
      <c r="D31" s="492"/>
      <c r="E31" s="492"/>
      <c r="F31" s="492"/>
      <c r="G31" s="492"/>
      <c r="H31" s="492"/>
      <c r="I31" s="492"/>
      <c r="J31" s="492"/>
      <c r="K31" s="492"/>
      <c r="L31" s="492"/>
      <c r="M31" s="492"/>
      <c r="N31" s="492"/>
      <c r="O31" s="492"/>
      <c r="P31" s="492"/>
      <c r="Q31" s="492"/>
      <c r="R31" s="493" t="s">
        <v>82</v>
      </c>
      <c r="S31" s="493"/>
      <c r="T31" s="493"/>
      <c r="U31" s="493"/>
      <c r="V31" s="493"/>
      <c r="W31" s="493"/>
      <c r="X31" s="493"/>
      <c r="Y31" s="493"/>
      <c r="Z31" s="493"/>
      <c r="AA31" s="493"/>
      <c r="AB31" s="493"/>
      <c r="AC31" s="494" t="s">
        <v>83</v>
      </c>
      <c r="AD31" s="494"/>
      <c r="AE31" s="494"/>
      <c r="AF31" s="494"/>
      <c r="AG31" s="494"/>
      <c r="AH31" s="494"/>
      <c r="AI31" s="494"/>
      <c r="AJ31" s="494"/>
      <c r="AK31" s="494"/>
      <c r="AL31" s="494"/>
      <c r="AM31" s="494"/>
      <c r="AN31" s="494"/>
      <c r="AO31" s="494"/>
      <c r="AP31" s="494"/>
      <c r="AQ31" s="494"/>
      <c r="AR31" s="494"/>
      <c r="AS31" s="494"/>
      <c r="AT31" s="494"/>
      <c r="AU31" s="494"/>
      <c r="AV31" s="494"/>
      <c r="AW31" s="494"/>
      <c r="AX31" s="242"/>
      <c r="AY31" s="189"/>
    </row>
    <row r="32" spans="2:52" ht="3.75" customHeight="1" x14ac:dyDescent="0.25">
      <c r="B32" s="492"/>
      <c r="C32" s="492"/>
      <c r="D32" s="492"/>
      <c r="E32" s="492"/>
      <c r="F32" s="492"/>
      <c r="G32" s="492"/>
      <c r="H32" s="492"/>
      <c r="I32" s="492"/>
      <c r="J32" s="492"/>
      <c r="K32" s="492"/>
      <c r="L32" s="492"/>
      <c r="M32" s="492"/>
      <c r="N32" s="492"/>
      <c r="O32" s="492"/>
      <c r="P32" s="492"/>
      <c r="Q32" s="492"/>
      <c r="R32" s="493"/>
      <c r="S32" s="493"/>
      <c r="T32" s="493"/>
      <c r="U32" s="493"/>
      <c r="V32" s="493"/>
      <c r="W32" s="493"/>
      <c r="X32" s="493"/>
      <c r="Y32" s="493"/>
      <c r="Z32" s="493"/>
      <c r="AA32" s="493"/>
      <c r="AB32" s="493"/>
      <c r="AC32" s="495" t="s">
        <v>84</v>
      </c>
      <c r="AD32" s="496"/>
      <c r="AE32" s="496"/>
      <c r="AF32" s="496"/>
      <c r="AG32" s="496"/>
      <c r="AH32" s="496"/>
      <c r="AI32" s="496"/>
      <c r="AJ32" s="496"/>
      <c r="AK32" s="496"/>
      <c r="AL32" s="497"/>
      <c r="AM32" s="495" t="s">
        <v>85</v>
      </c>
      <c r="AN32" s="496"/>
      <c r="AO32" s="496"/>
      <c r="AP32" s="496"/>
      <c r="AQ32" s="496"/>
      <c r="AR32" s="496"/>
      <c r="AS32" s="496"/>
      <c r="AT32" s="496"/>
      <c r="AU32" s="496"/>
      <c r="AV32" s="496"/>
      <c r="AW32" s="497"/>
      <c r="AX32" s="242"/>
      <c r="AY32" s="189"/>
    </row>
    <row r="33" spans="2:81" ht="18" customHeight="1" x14ac:dyDescent="0.25">
      <c r="B33" s="492"/>
      <c r="C33" s="492"/>
      <c r="D33" s="492"/>
      <c r="E33" s="492"/>
      <c r="F33" s="492"/>
      <c r="G33" s="492"/>
      <c r="H33" s="492"/>
      <c r="I33" s="492"/>
      <c r="J33" s="492"/>
      <c r="K33" s="492"/>
      <c r="L33" s="492"/>
      <c r="M33" s="492"/>
      <c r="N33" s="492"/>
      <c r="O33" s="492"/>
      <c r="P33" s="492"/>
      <c r="Q33" s="492"/>
      <c r="R33" s="493"/>
      <c r="S33" s="493"/>
      <c r="T33" s="493"/>
      <c r="U33" s="493"/>
      <c r="V33" s="493"/>
      <c r="W33" s="493"/>
      <c r="X33" s="493"/>
      <c r="Y33" s="493"/>
      <c r="Z33" s="493"/>
      <c r="AA33" s="493"/>
      <c r="AB33" s="493"/>
      <c r="AC33" s="498"/>
      <c r="AD33" s="499"/>
      <c r="AE33" s="499"/>
      <c r="AF33" s="499"/>
      <c r="AG33" s="499"/>
      <c r="AH33" s="499"/>
      <c r="AI33" s="499"/>
      <c r="AJ33" s="499"/>
      <c r="AK33" s="499"/>
      <c r="AL33" s="500"/>
      <c r="AM33" s="495"/>
      <c r="AN33" s="496"/>
      <c r="AO33" s="496"/>
      <c r="AP33" s="496"/>
      <c r="AQ33" s="496"/>
      <c r="AR33" s="496"/>
      <c r="AS33" s="496"/>
      <c r="AT33" s="496"/>
      <c r="AU33" s="496"/>
      <c r="AV33" s="496"/>
      <c r="AW33" s="497"/>
      <c r="AX33" s="242"/>
      <c r="AY33" s="189"/>
      <c r="BL33" s="563"/>
      <c r="BM33" s="563"/>
      <c r="BN33" s="563"/>
      <c r="BO33" s="563"/>
      <c r="BP33" s="563"/>
      <c r="BQ33" s="563"/>
    </row>
    <row r="34" spans="2:81" ht="12" customHeight="1" x14ac:dyDescent="0.15">
      <c r="B34" s="566" t="str">
        <f>IF('Informations Entreprise'!$M$37="Gamme GER","84289 - GER Monétaire",IF('Informations Entreprise'!$M$37="Gamme TESORUS","82659 - TESORUS Monétaire",""))</f>
        <v>84289 - GER Monétaire</v>
      </c>
      <c r="C34" s="567"/>
      <c r="D34" s="567"/>
      <c r="E34" s="567"/>
      <c r="F34" s="567"/>
      <c r="G34" s="567"/>
      <c r="H34" s="567"/>
      <c r="I34" s="567"/>
      <c r="J34" s="567"/>
      <c r="K34" s="567"/>
      <c r="L34" s="567"/>
      <c r="M34" s="567"/>
      <c r="N34" s="567"/>
      <c r="O34" s="567"/>
      <c r="P34" s="567"/>
      <c r="Q34" s="568"/>
      <c r="R34" s="513"/>
      <c r="S34" s="514"/>
      <c r="T34" s="514"/>
      <c r="U34" s="514"/>
      <c r="V34" s="514"/>
      <c r="W34" s="514"/>
      <c r="X34" s="514"/>
      <c r="Y34" s="514"/>
      <c r="Z34" s="514"/>
      <c r="AA34" s="514"/>
      <c r="AB34" s="564"/>
      <c r="AC34" s="513"/>
      <c r="AD34" s="514"/>
      <c r="AE34" s="514"/>
      <c r="AF34" s="514"/>
      <c r="AG34" s="514"/>
      <c r="AH34" s="514"/>
      <c r="AI34" s="514"/>
      <c r="AJ34" s="514"/>
      <c r="AK34" s="514"/>
      <c r="AL34" s="514"/>
      <c r="AM34" s="243"/>
      <c r="AN34" s="244"/>
      <c r="AO34" s="244"/>
      <c r="AP34" s="244"/>
      <c r="AQ34" s="244"/>
      <c r="AR34" s="244"/>
      <c r="AS34" s="244"/>
      <c r="AT34" s="244"/>
      <c r="AU34" s="113"/>
      <c r="AV34" s="113"/>
      <c r="AW34" s="245"/>
      <c r="AX34" s="242"/>
      <c r="AY34" s="189"/>
    </row>
    <row r="35" spans="2:81" ht="12" customHeight="1" x14ac:dyDescent="0.15">
      <c r="B35" s="569"/>
      <c r="C35" s="570"/>
      <c r="D35" s="570"/>
      <c r="E35" s="570"/>
      <c r="F35" s="570"/>
      <c r="G35" s="570"/>
      <c r="H35" s="570"/>
      <c r="I35" s="570"/>
      <c r="J35" s="570"/>
      <c r="K35" s="570"/>
      <c r="L35" s="570"/>
      <c r="M35" s="570"/>
      <c r="N35" s="570"/>
      <c r="O35" s="570"/>
      <c r="P35" s="570"/>
      <c r="Q35" s="571"/>
      <c r="R35" s="515"/>
      <c r="S35" s="516"/>
      <c r="T35" s="516"/>
      <c r="U35" s="516"/>
      <c r="V35" s="516"/>
      <c r="W35" s="516"/>
      <c r="X35" s="516"/>
      <c r="Y35" s="516"/>
      <c r="Z35" s="516"/>
      <c r="AA35" s="516"/>
      <c r="AB35" s="565"/>
      <c r="AC35" s="515"/>
      <c r="AD35" s="516"/>
      <c r="AE35" s="516"/>
      <c r="AF35" s="516"/>
      <c r="AG35" s="516"/>
      <c r="AH35" s="516"/>
      <c r="AI35" s="516"/>
      <c r="AJ35" s="516"/>
      <c r="AK35" s="516"/>
      <c r="AL35" s="516"/>
      <c r="AM35" s="246"/>
      <c r="AN35" s="247"/>
      <c r="AO35" s="247"/>
      <c r="AP35" s="247"/>
      <c r="AQ35" s="247"/>
      <c r="AR35" s="247"/>
      <c r="AS35" s="247"/>
      <c r="AT35" s="247"/>
      <c r="AU35" s="110"/>
      <c r="AV35" s="110"/>
      <c r="AW35" s="248"/>
      <c r="AX35" s="242"/>
      <c r="AY35" s="189"/>
    </row>
    <row r="36" spans="2:81" ht="12" customHeight="1" x14ac:dyDescent="0.15">
      <c r="B36" s="501" t="str">
        <f>IF('Informations Entreprise'!$M$37="Gamme GER","84309 - GER Prudence",IF('Informations Entreprise'!$M$37="Gamme TESORUS","82719 - TESORUS Prudence",""))</f>
        <v>84309 - GER Prudence</v>
      </c>
      <c r="C36" s="502"/>
      <c r="D36" s="502"/>
      <c r="E36" s="502"/>
      <c r="F36" s="502"/>
      <c r="G36" s="502"/>
      <c r="H36" s="502"/>
      <c r="I36" s="502"/>
      <c r="J36" s="502"/>
      <c r="K36" s="502"/>
      <c r="L36" s="502"/>
      <c r="M36" s="502"/>
      <c r="N36" s="502"/>
      <c r="O36" s="502"/>
      <c r="P36" s="502"/>
      <c r="Q36" s="503"/>
      <c r="R36" s="513"/>
      <c r="S36" s="514"/>
      <c r="T36" s="514"/>
      <c r="U36" s="514"/>
      <c r="V36" s="514"/>
      <c r="W36" s="514"/>
      <c r="X36" s="514"/>
      <c r="Y36" s="514"/>
      <c r="Z36" s="514"/>
      <c r="AA36" s="514"/>
      <c r="AB36" s="564"/>
      <c r="AC36" s="513"/>
      <c r="AD36" s="514"/>
      <c r="AE36" s="514"/>
      <c r="AF36" s="514"/>
      <c r="AG36" s="514"/>
      <c r="AH36" s="514"/>
      <c r="AI36" s="514"/>
      <c r="AJ36" s="514"/>
      <c r="AK36" s="514"/>
      <c r="AL36" s="514"/>
      <c r="AM36" s="249"/>
      <c r="AN36" s="572" t="s">
        <v>174</v>
      </c>
      <c r="AO36" s="573"/>
      <c r="AP36" s="573"/>
      <c r="AQ36" s="573"/>
      <c r="AR36" s="573"/>
      <c r="AS36" s="573"/>
      <c r="AT36" s="573"/>
      <c r="AU36" s="573"/>
      <c r="AV36" s="574"/>
      <c r="AW36" s="248"/>
      <c r="AX36" s="189"/>
      <c r="AY36" s="189"/>
    </row>
    <row r="37" spans="2:81" ht="12" customHeight="1" x14ac:dyDescent="0.15">
      <c r="B37" s="504"/>
      <c r="C37" s="505"/>
      <c r="D37" s="505"/>
      <c r="E37" s="505"/>
      <c r="F37" s="505"/>
      <c r="G37" s="505"/>
      <c r="H37" s="505"/>
      <c r="I37" s="505"/>
      <c r="J37" s="505"/>
      <c r="K37" s="505"/>
      <c r="L37" s="505"/>
      <c r="M37" s="505"/>
      <c r="N37" s="505"/>
      <c r="O37" s="505"/>
      <c r="P37" s="505"/>
      <c r="Q37" s="506"/>
      <c r="R37" s="515"/>
      <c r="S37" s="516"/>
      <c r="T37" s="516"/>
      <c r="U37" s="516"/>
      <c r="V37" s="516"/>
      <c r="W37" s="516"/>
      <c r="X37" s="516"/>
      <c r="Y37" s="516"/>
      <c r="Z37" s="516"/>
      <c r="AA37" s="516"/>
      <c r="AB37" s="565"/>
      <c r="AC37" s="515"/>
      <c r="AD37" s="516"/>
      <c r="AE37" s="516"/>
      <c r="AF37" s="516"/>
      <c r="AG37" s="516"/>
      <c r="AH37" s="516"/>
      <c r="AI37" s="516"/>
      <c r="AJ37" s="516"/>
      <c r="AK37" s="516"/>
      <c r="AL37" s="516"/>
      <c r="AM37" s="249"/>
      <c r="AN37" s="575"/>
      <c r="AO37" s="576"/>
      <c r="AP37" s="576"/>
      <c r="AQ37" s="576"/>
      <c r="AR37" s="576"/>
      <c r="AS37" s="576"/>
      <c r="AT37" s="576"/>
      <c r="AU37" s="576"/>
      <c r="AV37" s="577"/>
      <c r="AW37" s="248"/>
      <c r="AX37" s="189"/>
      <c r="AY37" s="189"/>
    </row>
    <row r="38" spans="2:81" ht="12" customHeight="1" x14ac:dyDescent="0.15">
      <c r="B38" s="501" t="str">
        <f>IF('Informations Entreprise'!$M$37="Gamme GER","84329 - GER Équilibre",IF('Informations Entreprise'!$M$37="Gamme TESORUS","82669 - TESORUS Équilibre",""))</f>
        <v>84329 - GER Équilibre</v>
      </c>
      <c r="C38" s="502"/>
      <c r="D38" s="502"/>
      <c r="E38" s="502"/>
      <c r="F38" s="502"/>
      <c r="G38" s="502"/>
      <c r="H38" s="502"/>
      <c r="I38" s="502"/>
      <c r="J38" s="502"/>
      <c r="K38" s="502"/>
      <c r="L38" s="502"/>
      <c r="M38" s="502"/>
      <c r="N38" s="502"/>
      <c r="O38" s="502"/>
      <c r="P38" s="502"/>
      <c r="Q38" s="503"/>
      <c r="R38" s="513"/>
      <c r="S38" s="514"/>
      <c r="T38" s="514"/>
      <c r="U38" s="514"/>
      <c r="V38" s="514"/>
      <c r="W38" s="514"/>
      <c r="X38" s="514"/>
      <c r="Y38" s="514"/>
      <c r="Z38" s="514"/>
      <c r="AA38" s="514"/>
      <c r="AB38" s="564"/>
      <c r="AC38" s="513"/>
      <c r="AD38" s="514"/>
      <c r="AE38" s="514"/>
      <c r="AF38" s="514"/>
      <c r="AG38" s="514"/>
      <c r="AH38" s="514"/>
      <c r="AI38" s="514"/>
      <c r="AJ38" s="514"/>
      <c r="AK38" s="514"/>
      <c r="AL38" s="514"/>
      <c r="AM38" s="114"/>
      <c r="AN38" s="578"/>
      <c r="AO38" s="579"/>
      <c r="AP38" s="579"/>
      <c r="AQ38" s="579"/>
      <c r="AR38" s="579"/>
      <c r="AS38" s="579"/>
      <c r="AT38" s="579"/>
      <c r="AU38" s="579"/>
      <c r="AV38" s="580"/>
      <c r="AW38" s="248"/>
      <c r="AX38" s="189"/>
      <c r="AY38" s="189"/>
      <c r="BL38" s="250"/>
    </row>
    <row r="39" spans="2:81" ht="12" customHeight="1" x14ac:dyDescent="0.15">
      <c r="B39" s="504"/>
      <c r="C39" s="505"/>
      <c r="D39" s="505"/>
      <c r="E39" s="505"/>
      <c r="F39" s="505"/>
      <c r="G39" s="505"/>
      <c r="H39" s="505"/>
      <c r="I39" s="505"/>
      <c r="J39" s="505"/>
      <c r="K39" s="505"/>
      <c r="L39" s="505"/>
      <c r="M39" s="505"/>
      <c r="N39" s="505"/>
      <c r="O39" s="505"/>
      <c r="P39" s="505"/>
      <c r="Q39" s="506"/>
      <c r="R39" s="515"/>
      <c r="S39" s="516"/>
      <c r="T39" s="516"/>
      <c r="U39" s="516"/>
      <c r="V39" s="516"/>
      <c r="W39" s="516"/>
      <c r="X39" s="516"/>
      <c r="Y39" s="516"/>
      <c r="Z39" s="516"/>
      <c r="AA39" s="516"/>
      <c r="AB39" s="565"/>
      <c r="AC39" s="515"/>
      <c r="AD39" s="516"/>
      <c r="AE39" s="516"/>
      <c r="AF39" s="516"/>
      <c r="AG39" s="516"/>
      <c r="AH39" s="516"/>
      <c r="AI39" s="516"/>
      <c r="AJ39" s="516"/>
      <c r="AK39" s="516"/>
      <c r="AL39" s="516"/>
      <c r="AM39" s="249"/>
      <c r="AN39" s="251"/>
      <c r="AO39" s="251"/>
      <c r="AP39" s="251"/>
      <c r="AQ39" s="251"/>
      <c r="AR39" s="251"/>
      <c r="AS39" s="251"/>
      <c r="AT39" s="251"/>
      <c r="AU39" s="110"/>
      <c r="AV39" s="110"/>
      <c r="AW39" s="248"/>
      <c r="AX39" s="189"/>
      <c r="AY39" s="189"/>
    </row>
    <row r="40" spans="2:81" ht="12" customHeight="1" x14ac:dyDescent="0.15">
      <c r="B40" s="501" t="str">
        <f>IF('Informations Entreprise'!$M$37="Gamme GER","84349 - GER Dynamique",IF('Informations Entreprise'!$M$37="Gamme TESORUS","82689 - TESORUS Dynamique",""))</f>
        <v>84349 - GER Dynamique</v>
      </c>
      <c r="C40" s="502"/>
      <c r="D40" s="502"/>
      <c r="E40" s="502"/>
      <c r="F40" s="502"/>
      <c r="G40" s="502"/>
      <c r="H40" s="502"/>
      <c r="I40" s="502"/>
      <c r="J40" s="502"/>
      <c r="K40" s="502"/>
      <c r="L40" s="502"/>
      <c r="M40" s="502"/>
      <c r="N40" s="502"/>
      <c r="O40" s="502"/>
      <c r="P40" s="502"/>
      <c r="Q40" s="503"/>
      <c r="R40" s="513"/>
      <c r="S40" s="514"/>
      <c r="T40" s="514"/>
      <c r="U40" s="514"/>
      <c r="V40" s="514"/>
      <c r="W40" s="514"/>
      <c r="X40" s="514"/>
      <c r="Y40" s="514"/>
      <c r="Z40" s="514"/>
      <c r="AA40" s="514"/>
      <c r="AB40" s="564"/>
      <c r="AC40" s="513"/>
      <c r="AD40" s="514"/>
      <c r="AE40" s="514"/>
      <c r="AF40" s="514"/>
      <c r="AG40" s="514"/>
      <c r="AH40" s="514"/>
      <c r="AI40" s="514"/>
      <c r="AJ40" s="514"/>
      <c r="AK40" s="514"/>
      <c r="AL40" s="514"/>
      <c r="AM40" s="115"/>
      <c r="AN40" s="181" t="s">
        <v>86</v>
      </c>
      <c r="AO40" s="251"/>
      <c r="AP40" s="251"/>
      <c r="AQ40" s="251"/>
      <c r="AR40" s="251"/>
      <c r="AS40" s="251"/>
      <c r="AT40" s="251"/>
      <c r="AU40" s="251"/>
      <c r="AV40" s="251"/>
      <c r="AW40" s="248"/>
      <c r="AX40" s="189"/>
      <c r="AY40" s="189"/>
    </row>
    <row r="41" spans="2:81" ht="12" customHeight="1" x14ac:dyDescent="0.25">
      <c r="B41" s="504"/>
      <c r="C41" s="505"/>
      <c r="D41" s="505"/>
      <c r="E41" s="505"/>
      <c r="F41" s="505"/>
      <c r="G41" s="505"/>
      <c r="H41" s="505"/>
      <c r="I41" s="505"/>
      <c r="J41" s="505"/>
      <c r="K41" s="505"/>
      <c r="L41" s="505"/>
      <c r="M41" s="505"/>
      <c r="N41" s="505"/>
      <c r="O41" s="505"/>
      <c r="P41" s="505"/>
      <c r="Q41" s="506"/>
      <c r="R41" s="515"/>
      <c r="S41" s="516"/>
      <c r="T41" s="516"/>
      <c r="U41" s="516"/>
      <c r="V41" s="516"/>
      <c r="W41" s="516"/>
      <c r="X41" s="516"/>
      <c r="Y41" s="516"/>
      <c r="Z41" s="516"/>
      <c r="AA41" s="516"/>
      <c r="AB41" s="565"/>
      <c r="AC41" s="515"/>
      <c r="AD41" s="516"/>
      <c r="AE41" s="516"/>
      <c r="AF41" s="516"/>
      <c r="AG41" s="516"/>
      <c r="AH41" s="516"/>
      <c r="AI41" s="516"/>
      <c r="AJ41" s="516"/>
      <c r="AK41" s="516"/>
      <c r="AL41" s="516"/>
      <c r="AM41" s="249"/>
      <c r="AN41" s="251"/>
      <c r="AO41" s="251"/>
      <c r="AP41" s="251"/>
      <c r="AQ41" s="251"/>
      <c r="AR41" s="251"/>
      <c r="AS41" s="251"/>
      <c r="AT41" s="251"/>
      <c r="AU41" s="251"/>
      <c r="AV41" s="251"/>
      <c r="AW41" s="252"/>
      <c r="AX41" s="189"/>
      <c r="AY41" s="189"/>
    </row>
    <row r="42" spans="2:81" ht="12" customHeight="1" x14ac:dyDescent="0.25">
      <c r="B42" s="501" t="str">
        <f>IF('Informations Entreprise'!$M$37="Gamme GER","84369 - GER Solidaire",IF('Informations Entreprise'!$M$37="Gamme TESORUS","87649 - TESORUS Solidaire",""))</f>
        <v>84369 - GER Solidaire</v>
      </c>
      <c r="C42" s="502"/>
      <c r="D42" s="502"/>
      <c r="E42" s="502"/>
      <c r="F42" s="502"/>
      <c r="G42" s="502"/>
      <c r="H42" s="502"/>
      <c r="I42" s="502"/>
      <c r="J42" s="502"/>
      <c r="K42" s="502"/>
      <c r="L42" s="502"/>
      <c r="M42" s="502"/>
      <c r="N42" s="502"/>
      <c r="O42" s="502"/>
      <c r="P42" s="502"/>
      <c r="Q42" s="503"/>
      <c r="R42" s="513"/>
      <c r="S42" s="514"/>
      <c r="T42" s="514"/>
      <c r="U42" s="514"/>
      <c r="V42" s="514"/>
      <c r="W42" s="514"/>
      <c r="X42" s="514"/>
      <c r="Y42" s="514"/>
      <c r="Z42" s="514"/>
      <c r="AA42" s="514"/>
      <c r="AB42" s="564"/>
      <c r="AC42" s="513"/>
      <c r="AD42" s="514"/>
      <c r="AE42" s="514"/>
      <c r="AF42" s="514"/>
      <c r="AG42" s="514"/>
      <c r="AH42" s="514"/>
      <c r="AI42" s="514"/>
      <c r="AJ42" s="514"/>
      <c r="AK42" s="514"/>
      <c r="AL42" s="514"/>
      <c r="AM42" s="249"/>
      <c r="AN42" s="581"/>
      <c r="AO42" s="582"/>
      <c r="AP42" s="582"/>
      <c r="AQ42" s="582"/>
      <c r="AR42" s="582"/>
      <c r="AS42" s="582"/>
      <c r="AT42" s="582"/>
      <c r="AU42" s="582"/>
      <c r="AV42" s="583"/>
      <c r="AW42" s="253"/>
      <c r="AX42" s="189"/>
      <c r="AY42" s="189"/>
      <c r="BK42" s="254"/>
      <c r="BL42" s="254"/>
      <c r="BM42" s="254"/>
      <c r="BN42" s="254"/>
      <c r="BO42" s="254"/>
      <c r="BP42" s="254"/>
      <c r="BQ42" s="254"/>
      <c r="BR42" s="254"/>
      <c r="BS42" s="254"/>
      <c r="BT42" s="254"/>
      <c r="BU42" s="254"/>
      <c r="BV42" s="254"/>
      <c r="BW42" s="254"/>
      <c r="BX42" s="254"/>
      <c r="BY42" s="254"/>
      <c r="BZ42" s="254"/>
      <c r="CA42" s="254"/>
      <c r="CB42" s="254"/>
      <c r="CC42" s="254"/>
    </row>
    <row r="43" spans="2:81" s="257" customFormat="1" ht="12" customHeight="1" x14ac:dyDescent="0.25">
      <c r="B43" s="504"/>
      <c r="C43" s="505"/>
      <c r="D43" s="505"/>
      <c r="E43" s="505"/>
      <c r="F43" s="505"/>
      <c r="G43" s="505"/>
      <c r="H43" s="505"/>
      <c r="I43" s="505"/>
      <c r="J43" s="505"/>
      <c r="K43" s="505"/>
      <c r="L43" s="505"/>
      <c r="M43" s="505"/>
      <c r="N43" s="505"/>
      <c r="O43" s="505"/>
      <c r="P43" s="505"/>
      <c r="Q43" s="506"/>
      <c r="R43" s="515"/>
      <c r="S43" s="516"/>
      <c r="T43" s="516"/>
      <c r="U43" s="516"/>
      <c r="V43" s="516"/>
      <c r="W43" s="516"/>
      <c r="X43" s="516"/>
      <c r="Y43" s="516"/>
      <c r="Z43" s="516"/>
      <c r="AA43" s="516"/>
      <c r="AB43" s="565"/>
      <c r="AC43" s="515"/>
      <c r="AD43" s="516"/>
      <c r="AE43" s="516"/>
      <c r="AF43" s="516"/>
      <c r="AG43" s="516"/>
      <c r="AH43" s="516"/>
      <c r="AI43" s="516"/>
      <c r="AJ43" s="516"/>
      <c r="AK43" s="516"/>
      <c r="AL43" s="516"/>
      <c r="AM43" s="255"/>
      <c r="AN43" s="584"/>
      <c r="AO43" s="585"/>
      <c r="AP43" s="585"/>
      <c r="AQ43" s="585"/>
      <c r="AR43" s="585"/>
      <c r="AS43" s="585"/>
      <c r="AT43" s="585"/>
      <c r="AU43" s="585"/>
      <c r="AV43" s="586"/>
      <c r="AW43" s="116"/>
      <c r="AX43" s="256"/>
      <c r="AY43" s="256"/>
      <c r="BK43" s="254"/>
      <c r="BL43" s="254"/>
      <c r="BM43" s="254"/>
      <c r="BN43" s="254"/>
      <c r="BO43" s="254"/>
      <c r="BP43" s="254"/>
      <c r="BQ43" s="254"/>
      <c r="BR43" s="254"/>
      <c r="BS43" s="254"/>
      <c r="BT43" s="254"/>
      <c r="BU43" s="254"/>
      <c r="BV43" s="254"/>
      <c r="BW43" s="254"/>
      <c r="BX43" s="254"/>
      <c r="BY43" s="254"/>
      <c r="BZ43" s="254"/>
      <c r="CA43" s="254"/>
      <c r="CB43" s="254"/>
      <c r="CC43" s="254"/>
    </row>
    <row r="44" spans="2:81" ht="12" customHeight="1" x14ac:dyDescent="0.25">
      <c r="B44" s="501" t="s">
        <v>61</v>
      </c>
      <c r="C44" s="502"/>
      <c r="D44" s="502"/>
      <c r="E44" s="502"/>
      <c r="F44" s="502"/>
      <c r="G44" s="502"/>
      <c r="H44" s="502"/>
      <c r="I44" s="502"/>
      <c r="J44" s="502"/>
      <c r="K44" s="502"/>
      <c r="L44" s="502"/>
      <c r="M44" s="502"/>
      <c r="N44" s="502"/>
      <c r="O44" s="502"/>
      <c r="P44" s="502"/>
      <c r="Q44" s="503"/>
      <c r="R44" s="513"/>
      <c r="S44" s="514"/>
      <c r="T44" s="514"/>
      <c r="U44" s="514"/>
      <c r="V44" s="514"/>
      <c r="W44" s="514"/>
      <c r="X44" s="514"/>
      <c r="Y44" s="514"/>
      <c r="Z44" s="514"/>
      <c r="AA44" s="514"/>
      <c r="AB44" s="564"/>
      <c r="AC44" s="513"/>
      <c r="AD44" s="514"/>
      <c r="AE44" s="514"/>
      <c r="AF44" s="514"/>
      <c r="AG44" s="514"/>
      <c r="AH44" s="514"/>
      <c r="AI44" s="514"/>
      <c r="AJ44" s="514"/>
      <c r="AK44" s="514"/>
      <c r="AL44" s="514"/>
      <c r="AM44" s="249"/>
      <c r="AN44" s="251"/>
      <c r="AO44" s="251"/>
      <c r="AP44" s="251"/>
      <c r="AQ44" s="251"/>
      <c r="AR44" s="251"/>
      <c r="AS44" s="251"/>
      <c r="AT44" s="251"/>
      <c r="AU44" s="251"/>
      <c r="AV44" s="251"/>
      <c r="AW44" s="116"/>
      <c r="AX44" s="256"/>
      <c r="AY44" s="256"/>
      <c r="BK44" s="254"/>
      <c r="BL44" s="254"/>
      <c r="BM44" s="254"/>
      <c r="BN44" s="254"/>
      <c r="BO44" s="254"/>
      <c r="BP44" s="254"/>
      <c r="BQ44" s="254"/>
      <c r="BR44" s="254"/>
      <c r="BS44" s="254"/>
      <c r="BT44" s="254"/>
      <c r="BU44" s="254"/>
      <c r="BV44" s="254"/>
      <c r="BW44" s="254"/>
      <c r="BX44" s="254"/>
      <c r="BY44" s="254"/>
      <c r="BZ44" s="254"/>
      <c r="CA44" s="254"/>
      <c r="CB44" s="254"/>
      <c r="CC44" s="254"/>
    </row>
    <row r="45" spans="2:81" ht="12" customHeight="1" x14ac:dyDescent="0.25">
      <c r="B45" s="504"/>
      <c r="C45" s="505"/>
      <c r="D45" s="505"/>
      <c r="E45" s="505"/>
      <c r="F45" s="505"/>
      <c r="G45" s="505"/>
      <c r="H45" s="505"/>
      <c r="I45" s="505"/>
      <c r="J45" s="505"/>
      <c r="K45" s="505"/>
      <c r="L45" s="505"/>
      <c r="M45" s="505"/>
      <c r="N45" s="505"/>
      <c r="O45" s="505"/>
      <c r="P45" s="505"/>
      <c r="Q45" s="506"/>
      <c r="R45" s="515"/>
      <c r="S45" s="516"/>
      <c r="T45" s="516"/>
      <c r="U45" s="516"/>
      <c r="V45" s="516"/>
      <c r="W45" s="516"/>
      <c r="X45" s="516"/>
      <c r="Y45" s="516"/>
      <c r="Z45" s="516"/>
      <c r="AA45" s="516"/>
      <c r="AB45" s="565"/>
      <c r="AC45" s="515"/>
      <c r="AD45" s="516"/>
      <c r="AE45" s="516"/>
      <c r="AF45" s="516"/>
      <c r="AG45" s="516"/>
      <c r="AH45" s="516"/>
      <c r="AI45" s="516"/>
      <c r="AJ45" s="516"/>
      <c r="AK45" s="516"/>
      <c r="AL45" s="516"/>
      <c r="AM45" s="249"/>
      <c r="AN45" s="251"/>
      <c r="AO45" s="251"/>
      <c r="AP45" s="251"/>
      <c r="AQ45" s="251"/>
      <c r="AR45" s="251"/>
      <c r="AS45" s="251"/>
      <c r="AT45" s="251"/>
      <c r="AU45" s="251"/>
      <c r="AV45" s="251"/>
      <c r="AW45" s="116"/>
      <c r="AX45" s="256"/>
      <c r="AY45" s="256"/>
      <c r="BK45" s="254"/>
      <c r="BL45" s="254"/>
      <c r="BM45" s="254"/>
      <c r="BN45" s="254"/>
      <c r="BO45" s="254"/>
      <c r="BP45" s="254"/>
      <c r="BQ45" s="254"/>
      <c r="BR45" s="254"/>
      <c r="BS45" s="254"/>
      <c r="BT45" s="254"/>
      <c r="BU45" s="254"/>
      <c r="BV45" s="254"/>
      <c r="BW45" s="254"/>
      <c r="BX45" s="254"/>
      <c r="BY45" s="254"/>
      <c r="BZ45" s="254"/>
      <c r="CA45" s="254"/>
      <c r="CB45" s="254"/>
      <c r="CC45" s="254"/>
    </row>
    <row r="46" spans="2:81" ht="12" customHeight="1" x14ac:dyDescent="0.25">
      <c r="B46" s="501" t="s">
        <v>62</v>
      </c>
      <c r="C46" s="502"/>
      <c r="D46" s="502"/>
      <c r="E46" s="502"/>
      <c r="F46" s="502"/>
      <c r="G46" s="502"/>
      <c r="H46" s="502"/>
      <c r="I46" s="502"/>
      <c r="J46" s="502"/>
      <c r="K46" s="502"/>
      <c r="L46" s="502"/>
      <c r="M46" s="502"/>
      <c r="N46" s="502"/>
      <c r="O46" s="502"/>
      <c r="P46" s="502"/>
      <c r="Q46" s="503"/>
      <c r="R46" s="513"/>
      <c r="S46" s="514"/>
      <c r="T46" s="514"/>
      <c r="U46" s="514"/>
      <c r="V46" s="514"/>
      <c r="W46" s="514"/>
      <c r="X46" s="514"/>
      <c r="Y46" s="514"/>
      <c r="Z46" s="514"/>
      <c r="AA46" s="514"/>
      <c r="AB46" s="564"/>
      <c r="AC46" s="513"/>
      <c r="AD46" s="514"/>
      <c r="AE46" s="514"/>
      <c r="AF46" s="514"/>
      <c r="AG46" s="514"/>
      <c r="AH46" s="514"/>
      <c r="AI46" s="514"/>
      <c r="AJ46" s="514"/>
      <c r="AK46" s="514"/>
      <c r="AL46" s="514"/>
      <c r="AM46" s="249"/>
      <c r="AN46" s="552" t="str">
        <f>IF(AND($M$15="salarié",$X$70&gt;841.12,'Informations Entreprise'!$AM$37="Abondement unilatéral"),"Attention : Pour un Travailleur Salarié, l'abondement unilatéral est plafonné à 841,12€. Veuillez revoir le montant à investir.",IF(AND(M$15="Non Salarié",$X$70&gt;927.36,'Informations Entreprise'!$AM$37="Abondement unilatéral"),"Attention : Pour un Travailleur Non Salarié, l'abondement unilatéral est plafonné à 927,36€. Veuillez revoir le montant à investir."," "))</f>
        <v xml:space="preserve"> </v>
      </c>
      <c r="AO46" s="552"/>
      <c r="AP46" s="552"/>
      <c r="AQ46" s="552"/>
      <c r="AR46" s="552"/>
      <c r="AS46" s="552"/>
      <c r="AT46" s="552"/>
      <c r="AU46" s="552"/>
      <c r="AV46" s="552"/>
      <c r="AW46" s="116"/>
      <c r="AX46" s="256"/>
      <c r="AY46" s="256"/>
      <c r="AZ46" s="256"/>
      <c r="BA46" s="256"/>
      <c r="BB46" s="256"/>
      <c r="BC46" s="256"/>
      <c r="BD46" s="256"/>
      <c r="BE46" s="256"/>
      <c r="BK46" s="254"/>
      <c r="BL46" s="254"/>
      <c r="BM46" s="254"/>
      <c r="BN46" s="254"/>
      <c r="BO46" s="254"/>
      <c r="BP46" s="254"/>
      <c r="BQ46" s="254"/>
      <c r="BR46" s="254"/>
      <c r="BS46" s="254"/>
      <c r="BT46" s="254"/>
      <c r="BU46" s="254"/>
      <c r="BV46" s="254"/>
      <c r="BW46" s="254"/>
      <c r="BX46" s="254"/>
      <c r="BY46" s="254"/>
      <c r="BZ46" s="254"/>
      <c r="CA46" s="254"/>
      <c r="CB46" s="254"/>
      <c r="CC46" s="254"/>
    </row>
    <row r="47" spans="2:81" ht="12" customHeight="1" x14ac:dyDescent="0.2">
      <c r="B47" s="504"/>
      <c r="C47" s="505"/>
      <c r="D47" s="505"/>
      <c r="E47" s="505"/>
      <c r="F47" s="505"/>
      <c r="G47" s="505"/>
      <c r="H47" s="505"/>
      <c r="I47" s="505"/>
      <c r="J47" s="505"/>
      <c r="K47" s="505"/>
      <c r="L47" s="505"/>
      <c r="M47" s="505"/>
      <c r="N47" s="505"/>
      <c r="O47" s="505"/>
      <c r="P47" s="505"/>
      <c r="Q47" s="506"/>
      <c r="R47" s="515"/>
      <c r="S47" s="516"/>
      <c r="T47" s="516"/>
      <c r="U47" s="516"/>
      <c r="V47" s="516"/>
      <c r="W47" s="516"/>
      <c r="X47" s="516"/>
      <c r="Y47" s="516"/>
      <c r="Z47" s="516"/>
      <c r="AA47" s="516"/>
      <c r="AB47" s="565"/>
      <c r="AC47" s="515"/>
      <c r="AD47" s="516"/>
      <c r="AE47" s="516"/>
      <c r="AF47" s="516"/>
      <c r="AG47" s="516"/>
      <c r="AH47" s="516"/>
      <c r="AI47" s="516"/>
      <c r="AJ47" s="516"/>
      <c r="AK47" s="516"/>
      <c r="AL47" s="516"/>
      <c r="AM47" s="249"/>
      <c r="AN47" s="552"/>
      <c r="AO47" s="552"/>
      <c r="AP47" s="552"/>
      <c r="AQ47" s="552"/>
      <c r="AR47" s="552"/>
      <c r="AS47" s="552"/>
      <c r="AT47" s="552"/>
      <c r="AU47" s="552"/>
      <c r="AV47" s="552"/>
      <c r="AW47" s="116"/>
      <c r="AX47" s="258"/>
      <c r="AY47" s="259"/>
      <c r="AZ47" s="259"/>
      <c r="BA47" s="259"/>
      <c r="BB47" s="256"/>
      <c r="BC47" s="256"/>
      <c r="BD47" s="256"/>
      <c r="BE47" s="256"/>
      <c r="BK47" s="254"/>
      <c r="BL47" s="254"/>
      <c r="BM47" s="254"/>
      <c r="BN47" s="254"/>
      <c r="BO47" s="254"/>
      <c r="BP47" s="254"/>
      <c r="BQ47" s="254"/>
      <c r="BR47" s="254"/>
      <c r="BS47" s="254"/>
      <c r="BT47" s="254"/>
      <c r="BU47" s="254"/>
      <c r="BV47" s="254"/>
      <c r="BW47" s="254"/>
      <c r="BX47" s="254"/>
      <c r="BY47" s="254"/>
      <c r="BZ47" s="254"/>
      <c r="CA47" s="254"/>
      <c r="CB47" s="254"/>
      <c r="CC47" s="254"/>
    </row>
    <row r="48" spans="2:81" ht="12" customHeight="1" x14ac:dyDescent="0.2">
      <c r="B48" s="501" t="s">
        <v>63</v>
      </c>
      <c r="C48" s="502"/>
      <c r="D48" s="502"/>
      <c r="E48" s="502"/>
      <c r="F48" s="502"/>
      <c r="G48" s="502"/>
      <c r="H48" s="502"/>
      <c r="I48" s="502"/>
      <c r="J48" s="502"/>
      <c r="K48" s="502"/>
      <c r="L48" s="502"/>
      <c r="M48" s="502"/>
      <c r="N48" s="502"/>
      <c r="O48" s="502"/>
      <c r="P48" s="502"/>
      <c r="Q48" s="503"/>
      <c r="R48" s="513"/>
      <c r="S48" s="514"/>
      <c r="T48" s="514"/>
      <c r="U48" s="514"/>
      <c r="V48" s="514"/>
      <c r="W48" s="514"/>
      <c r="X48" s="514"/>
      <c r="Y48" s="514"/>
      <c r="Z48" s="514"/>
      <c r="AA48" s="514"/>
      <c r="AB48" s="564"/>
      <c r="AC48" s="513"/>
      <c r="AD48" s="514"/>
      <c r="AE48" s="514"/>
      <c r="AF48" s="514"/>
      <c r="AG48" s="514"/>
      <c r="AH48" s="514"/>
      <c r="AI48" s="514"/>
      <c r="AJ48" s="514"/>
      <c r="AK48" s="514"/>
      <c r="AL48" s="514"/>
      <c r="AM48" s="249"/>
      <c r="AN48" s="552"/>
      <c r="AO48" s="552"/>
      <c r="AP48" s="552"/>
      <c r="AQ48" s="552"/>
      <c r="AR48" s="552"/>
      <c r="AS48" s="552"/>
      <c r="AT48" s="552"/>
      <c r="AU48" s="552"/>
      <c r="AV48" s="552"/>
      <c r="AW48" s="116"/>
      <c r="AX48" s="259"/>
      <c r="AZ48" s="260"/>
      <c r="BA48" s="260"/>
      <c r="BB48" s="260"/>
      <c r="BC48" s="260"/>
      <c r="BD48" s="260"/>
      <c r="BE48" s="260"/>
      <c r="BF48" s="260"/>
      <c r="BG48" s="260"/>
      <c r="BH48" s="260"/>
      <c r="BI48" s="260"/>
      <c r="BK48" s="254"/>
      <c r="BL48" s="254"/>
      <c r="BM48" s="254"/>
      <c r="BN48" s="254"/>
      <c r="BO48" s="254"/>
      <c r="BP48" s="254"/>
      <c r="BQ48" s="254"/>
      <c r="BR48" s="254"/>
      <c r="BS48" s="254"/>
      <c r="BT48" s="254"/>
      <c r="BU48" s="254"/>
      <c r="BV48" s="254"/>
      <c r="BW48" s="254"/>
      <c r="BX48" s="254"/>
      <c r="BY48" s="254"/>
      <c r="BZ48" s="254"/>
      <c r="CA48" s="254"/>
      <c r="CB48" s="254"/>
      <c r="CC48" s="254"/>
    </row>
    <row r="49" spans="2:81" ht="12" customHeight="1" x14ac:dyDescent="0.25">
      <c r="B49" s="504"/>
      <c r="C49" s="505"/>
      <c r="D49" s="505"/>
      <c r="E49" s="505"/>
      <c r="F49" s="505"/>
      <c r="G49" s="505"/>
      <c r="H49" s="505"/>
      <c r="I49" s="505"/>
      <c r="J49" s="505"/>
      <c r="K49" s="505"/>
      <c r="L49" s="505"/>
      <c r="M49" s="505"/>
      <c r="N49" s="505"/>
      <c r="O49" s="505"/>
      <c r="P49" s="505"/>
      <c r="Q49" s="506"/>
      <c r="R49" s="515"/>
      <c r="S49" s="516"/>
      <c r="T49" s="516"/>
      <c r="U49" s="516"/>
      <c r="V49" s="516"/>
      <c r="W49" s="516"/>
      <c r="X49" s="516"/>
      <c r="Y49" s="516"/>
      <c r="Z49" s="516"/>
      <c r="AA49" s="516"/>
      <c r="AB49" s="565"/>
      <c r="AC49" s="515"/>
      <c r="AD49" s="516"/>
      <c r="AE49" s="516"/>
      <c r="AF49" s="516"/>
      <c r="AG49" s="516"/>
      <c r="AH49" s="516"/>
      <c r="AI49" s="516"/>
      <c r="AJ49" s="516"/>
      <c r="AK49" s="516"/>
      <c r="AL49" s="516"/>
      <c r="AM49" s="249"/>
      <c r="AN49" s="552"/>
      <c r="AO49" s="552"/>
      <c r="AP49" s="552"/>
      <c r="AQ49" s="552"/>
      <c r="AR49" s="552"/>
      <c r="AS49" s="552"/>
      <c r="AT49" s="552"/>
      <c r="AU49" s="552"/>
      <c r="AV49" s="552"/>
      <c r="AW49" s="116"/>
      <c r="AX49" s="256"/>
      <c r="AZ49" s="261"/>
      <c r="BA49" s="261"/>
      <c r="BB49" s="261"/>
      <c r="BC49" s="261"/>
      <c r="BD49" s="261"/>
      <c r="BE49" s="261"/>
      <c r="BF49" s="261"/>
      <c r="BG49" s="260"/>
      <c r="BH49" s="260"/>
      <c r="BI49" s="260"/>
      <c r="BK49" s="254"/>
      <c r="BL49" s="254"/>
      <c r="BM49" s="254"/>
      <c r="BN49" s="254"/>
      <c r="BO49" s="254"/>
      <c r="BP49" s="254"/>
      <c r="BQ49" s="254"/>
      <c r="BR49" s="254"/>
      <c r="BS49" s="254"/>
      <c r="BT49" s="254"/>
      <c r="BU49" s="254"/>
      <c r="BV49" s="254"/>
      <c r="BW49" s="254"/>
      <c r="BX49" s="254"/>
      <c r="BY49" s="254"/>
      <c r="BZ49" s="254"/>
      <c r="CA49" s="254"/>
      <c r="CB49" s="254"/>
      <c r="CC49" s="254"/>
    </row>
    <row r="50" spans="2:81" ht="12" customHeight="1" x14ac:dyDescent="0.25">
      <c r="B50" s="507"/>
      <c r="C50" s="508"/>
      <c r="D50" s="508"/>
      <c r="E50" s="508"/>
      <c r="F50" s="508"/>
      <c r="G50" s="508"/>
      <c r="H50" s="508"/>
      <c r="I50" s="508"/>
      <c r="J50" s="508"/>
      <c r="K50" s="508"/>
      <c r="L50" s="508"/>
      <c r="M50" s="508"/>
      <c r="N50" s="508"/>
      <c r="O50" s="508"/>
      <c r="P50" s="508"/>
      <c r="Q50" s="509"/>
      <c r="R50" s="513"/>
      <c r="S50" s="514"/>
      <c r="T50" s="514"/>
      <c r="U50" s="514"/>
      <c r="V50" s="514"/>
      <c r="W50" s="514"/>
      <c r="X50" s="514"/>
      <c r="Y50" s="514"/>
      <c r="Z50" s="514"/>
      <c r="AA50" s="514"/>
      <c r="AB50" s="564"/>
      <c r="AC50" s="513"/>
      <c r="AD50" s="514"/>
      <c r="AE50" s="514"/>
      <c r="AF50" s="514"/>
      <c r="AG50" s="514"/>
      <c r="AH50" s="514"/>
      <c r="AI50" s="514"/>
      <c r="AJ50" s="514"/>
      <c r="AK50" s="514"/>
      <c r="AL50" s="514"/>
      <c r="AM50" s="249"/>
      <c r="AN50" s="552"/>
      <c r="AO50" s="552"/>
      <c r="AP50" s="552"/>
      <c r="AQ50" s="552"/>
      <c r="AR50" s="552"/>
      <c r="AS50" s="552"/>
      <c r="AT50" s="552"/>
      <c r="AU50" s="552"/>
      <c r="AV50" s="552"/>
      <c r="AW50" s="116"/>
      <c r="AX50" s="256"/>
      <c r="AZ50" s="260"/>
      <c r="BA50" s="260"/>
      <c r="BB50" s="260"/>
      <c r="BC50" s="260"/>
      <c r="BD50" s="260"/>
      <c r="BE50" s="260"/>
      <c r="BF50" s="260"/>
      <c r="BG50" s="260"/>
      <c r="BH50" s="260"/>
      <c r="BI50" s="260"/>
    </row>
    <row r="51" spans="2:81" ht="12" customHeight="1" x14ac:dyDescent="0.25">
      <c r="B51" s="510"/>
      <c r="C51" s="511"/>
      <c r="D51" s="511"/>
      <c r="E51" s="511"/>
      <c r="F51" s="511"/>
      <c r="G51" s="511"/>
      <c r="H51" s="511"/>
      <c r="I51" s="511"/>
      <c r="J51" s="511"/>
      <c r="K51" s="511"/>
      <c r="L51" s="511"/>
      <c r="M51" s="511"/>
      <c r="N51" s="511"/>
      <c r="O51" s="511"/>
      <c r="P51" s="511"/>
      <c r="Q51" s="512"/>
      <c r="R51" s="515"/>
      <c r="S51" s="516"/>
      <c r="T51" s="516"/>
      <c r="U51" s="516"/>
      <c r="V51" s="516"/>
      <c r="W51" s="516"/>
      <c r="X51" s="516"/>
      <c r="Y51" s="516"/>
      <c r="Z51" s="516"/>
      <c r="AA51" s="516"/>
      <c r="AB51" s="565"/>
      <c r="AC51" s="515"/>
      <c r="AD51" s="516"/>
      <c r="AE51" s="516"/>
      <c r="AF51" s="516"/>
      <c r="AG51" s="516"/>
      <c r="AH51" s="516"/>
      <c r="AI51" s="516"/>
      <c r="AJ51" s="516"/>
      <c r="AK51" s="516"/>
      <c r="AL51" s="516"/>
      <c r="AM51" s="249"/>
      <c r="AN51" s="552"/>
      <c r="AO51" s="552"/>
      <c r="AP51" s="552"/>
      <c r="AQ51" s="552"/>
      <c r="AR51" s="552"/>
      <c r="AS51" s="552"/>
      <c r="AT51" s="552"/>
      <c r="AU51" s="552"/>
      <c r="AV51" s="552"/>
      <c r="AW51" s="116"/>
      <c r="AX51" s="256"/>
      <c r="AZ51" s="260"/>
      <c r="BA51" s="260"/>
      <c r="BB51" s="260"/>
      <c r="BC51" s="260"/>
      <c r="BD51" s="260"/>
      <c r="BE51" s="260"/>
      <c r="BF51" s="260"/>
      <c r="BG51" s="260"/>
      <c r="BH51" s="260"/>
      <c r="BI51" s="260"/>
    </row>
    <row r="52" spans="2:81" ht="12" customHeight="1" x14ac:dyDescent="0.25">
      <c r="B52" s="507"/>
      <c r="C52" s="508"/>
      <c r="D52" s="508"/>
      <c r="E52" s="508"/>
      <c r="F52" s="508"/>
      <c r="G52" s="508"/>
      <c r="H52" s="508"/>
      <c r="I52" s="508"/>
      <c r="J52" s="508"/>
      <c r="K52" s="508"/>
      <c r="L52" s="508"/>
      <c r="M52" s="508"/>
      <c r="N52" s="508"/>
      <c r="O52" s="508"/>
      <c r="P52" s="508"/>
      <c r="Q52" s="509"/>
      <c r="R52" s="513"/>
      <c r="S52" s="514"/>
      <c r="T52" s="514"/>
      <c r="U52" s="514"/>
      <c r="V52" s="514"/>
      <c r="W52" s="514"/>
      <c r="X52" s="514"/>
      <c r="Y52" s="514"/>
      <c r="Z52" s="514"/>
      <c r="AA52" s="514"/>
      <c r="AB52" s="564"/>
      <c r="AC52" s="513"/>
      <c r="AD52" s="514"/>
      <c r="AE52" s="514"/>
      <c r="AF52" s="514"/>
      <c r="AG52" s="514"/>
      <c r="AH52" s="514"/>
      <c r="AI52" s="514"/>
      <c r="AJ52" s="514"/>
      <c r="AK52" s="514"/>
      <c r="AL52" s="514"/>
      <c r="AM52" s="249"/>
      <c r="AN52" s="552"/>
      <c r="AO52" s="552"/>
      <c r="AP52" s="552"/>
      <c r="AQ52" s="552"/>
      <c r="AR52" s="552"/>
      <c r="AS52" s="552"/>
      <c r="AT52" s="552"/>
      <c r="AU52" s="552"/>
      <c r="AV52" s="552"/>
      <c r="AW52" s="116"/>
      <c r="AX52" s="256"/>
      <c r="AZ52" s="434"/>
      <c r="BA52" s="434"/>
      <c r="BB52" s="434"/>
      <c r="BC52" s="434"/>
      <c r="BD52" s="434"/>
      <c r="BE52" s="434"/>
      <c r="BF52" s="434"/>
      <c r="BG52" s="434"/>
      <c r="BH52" s="434"/>
      <c r="BI52" s="434"/>
    </row>
    <row r="53" spans="2:81" ht="12" customHeight="1" x14ac:dyDescent="0.25">
      <c r="B53" s="510"/>
      <c r="C53" s="511"/>
      <c r="D53" s="511"/>
      <c r="E53" s="511"/>
      <c r="F53" s="511"/>
      <c r="G53" s="511"/>
      <c r="H53" s="511"/>
      <c r="I53" s="511"/>
      <c r="J53" s="511"/>
      <c r="K53" s="511"/>
      <c r="L53" s="511"/>
      <c r="M53" s="511"/>
      <c r="N53" s="511"/>
      <c r="O53" s="511"/>
      <c r="P53" s="511"/>
      <c r="Q53" s="512"/>
      <c r="R53" s="515"/>
      <c r="S53" s="516"/>
      <c r="T53" s="516"/>
      <c r="U53" s="516"/>
      <c r="V53" s="516"/>
      <c r="W53" s="516"/>
      <c r="X53" s="516"/>
      <c r="Y53" s="516"/>
      <c r="Z53" s="516"/>
      <c r="AA53" s="516"/>
      <c r="AB53" s="565"/>
      <c r="AC53" s="515"/>
      <c r="AD53" s="516"/>
      <c r="AE53" s="516"/>
      <c r="AF53" s="516"/>
      <c r="AG53" s="516"/>
      <c r="AH53" s="516"/>
      <c r="AI53" s="516"/>
      <c r="AJ53" s="516"/>
      <c r="AK53" s="516"/>
      <c r="AL53" s="516"/>
      <c r="AM53" s="249"/>
      <c r="AN53" s="263"/>
      <c r="AO53" s="263"/>
      <c r="AP53" s="263"/>
      <c r="AQ53" s="263"/>
      <c r="AR53" s="263"/>
      <c r="AS53" s="263"/>
      <c r="AT53" s="263"/>
      <c r="AU53" s="263"/>
      <c r="AV53" s="263"/>
      <c r="AW53" s="116"/>
      <c r="AX53" s="256"/>
      <c r="AZ53" s="433">
        <f>SUM(R34:AB63)</f>
        <v>0</v>
      </c>
      <c r="BA53" s="434"/>
      <c r="BB53" s="434"/>
      <c r="BC53" s="434"/>
      <c r="BD53" s="434"/>
      <c r="BE53" s="434"/>
      <c r="BF53" s="434"/>
      <c r="BG53" s="434"/>
      <c r="BH53" s="434"/>
      <c r="BI53" s="434"/>
    </row>
    <row r="54" spans="2:81" ht="12" customHeight="1" x14ac:dyDescent="0.2">
      <c r="B54" s="588"/>
      <c r="C54" s="589"/>
      <c r="D54" s="589"/>
      <c r="E54" s="589"/>
      <c r="F54" s="589"/>
      <c r="G54" s="589"/>
      <c r="H54" s="589"/>
      <c r="I54" s="589"/>
      <c r="J54" s="589"/>
      <c r="K54" s="589"/>
      <c r="L54" s="589"/>
      <c r="M54" s="589"/>
      <c r="N54" s="589"/>
      <c r="O54" s="589"/>
      <c r="P54" s="589"/>
      <c r="Q54" s="589"/>
      <c r="R54" s="513"/>
      <c r="S54" s="514"/>
      <c r="T54" s="514"/>
      <c r="U54" s="514"/>
      <c r="V54" s="514"/>
      <c r="W54" s="514"/>
      <c r="X54" s="514"/>
      <c r="Y54" s="514"/>
      <c r="Z54" s="514"/>
      <c r="AA54" s="514"/>
      <c r="AB54" s="564"/>
      <c r="AC54" s="513"/>
      <c r="AD54" s="514"/>
      <c r="AE54" s="514"/>
      <c r="AF54" s="514"/>
      <c r="AG54" s="514"/>
      <c r="AH54" s="514"/>
      <c r="AI54" s="514"/>
      <c r="AJ54" s="514"/>
      <c r="AK54" s="514"/>
      <c r="AL54" s="514"/>
      <c r="AM54" s="249"/>
      <c r="AN54" s="552"/>
      <c r="AO54" s="552"/>
      <c r="AP54" s="552"/>
      <c r="AQ54" s="552"/>
      <c r="AR54" s="552"/>
      <c r="AS54" s="552"/>
      <c r="AT54" s="552"/>
      <c r="AU54" s="552"/>
      <c r="AV54" s="552"/>
      <c r="AW54" s="116"/>
      <c r="AX54" s="256"/>
      <c r="AY54" s="258"/>
      <c r="AZ54" s="265"/>
      <c r="BA54" s="265"/>
      <c r="BB54" s="265"/>
      <c r="BC54" s="265"/>
      <c r="BD54" s="266"/>
      <c r="BE54" s="266"/>
      <c r="BF54" s="266"/>
      <c r="BG54" s="266"/>
      <c r="BH54" s="266"/>
      <c r="BI54" s="266"/>
      <c r="BJ54" s="256"/>
    </row>
    <row r="55" spans="2:81" ht="12" customHeight="1" x14ac:dyDescent="0.25">
      <c r="B55" s="590"/>
      <c r="C55" s="591"/>
      <c r="D55" s="591"/>
      <c r="E55" s="591"/>
      <c r="F55" s="591"/>
      <c r="G55" s="591"/>
      <c r="H55" s="591"/>
      <c r="I55" s="591"/>
      <c r="J55" s="591"/>
      <c r="K55" s="591"/>
      <c r="L55" s="591"/>
      <c r="M55" s="591"/>
      <c r="N55" s="591"/>
      <c r="O55" s="591"/>
      <c r="P55" s="591"/>
      <c r="Q55" s="591"/>
      <c r="R55" s="515"/>
      <c r="S55" s="516"/>
      <c r="T55" s="516"/>
      <c r="U55" s="516"/>
      <c r="V55" s="516"/>
      <c r="W55" s="516"/>
      <c r="X55" s="516"/>
      <c r="Y55" s="516"/>
      <c r="Z55" s="516"/>
      <c r="AA55" s="516"/>
      <c r="AB55" s="565"/>
      <c r="AC55" s="515"/>
      <c r="AD55" s="516"/>
      <c r="AE55" s="516"/>
      <c r="AF55" s="516"/>
      <c r="AG55" s="516"/>
      <c r="AH55" s="516"/>
      <c r="AI55" s="516"/>
      <c r="AJ55" s="516"/>
      <c r="AK55" s="516"/>
      <c r="AL55" s="516"/>
      <c r="AM55" s="249"/>
      <c r="AN55" s="552"/>
      <c r="AO55" s="552"/>
      <c r="AP55" s="552"/>
      <c r="AQ55" s="552"/>
      <c r="AR55" s="552"/>
      <c r="AS55" s="552"/>
      <c r="AT55" s="552"/>
      <c r="AU55" s="552"/>
      <c r="AV55" s="552"/>
      <c r="AW55" s="116"/>
      <c r="AX55" s="256"/>
      <c r="AY55" s="256"/>
      <c r="AZ55" s="517"/>
      <c r="BA55" s="517"/>
      <c r="BB55" s="517"/>
      <c r="BC55" s="517"/>
      <c r="BD55" s="517"/>
      <c r="BE55" s="517"/>
      <c r="BF55" s="517"/>
      <c r="BG55" s="517"/>
      <c r="BH55" s="517"/>
      <c r="BI55" s="517"/>
    </row>
    <row r="56" spans="2:81" ht="12" customHeight="1" x14ac:dyDescent="0.25">
      <c r="B56" s="588"/>
      <c r="C56" s="589"/>
      <c r="D56" s="589"/>
      <c r="E56" s="589"/>
      <c r="F56" s="589"/>
      <c r="G56" s="589"/>
      <c r="H56" s="589"/>
      <c r="I56" s="589"/>
      <c r="J56" s="589"/>
      <c r="K56" s="589"/>
      <c r="L56" s="589"/>
      <c r="M56" s="589"/>
      <c r="N56" s="589"/>
      <c r="O56" s="589"/>
      <c r="P56" s="589"/>
      <c r="Q56" s="589"/>
      <c r="R56" s="513"/>
      <c r="S56" s="514"/>
      <c r="T56" s="514"/>
      <c r="U56" s="514"/>
      <c r="V56" s="514"/>
      <c r="W56" s="514"/>
      <c r="X56" s="514"/>
      <c r="Y56" s="514"/>
      <c r="Z56" s="514"/>
      <c r="AA56" s="514"/>
      <c r="AB56" s="564"/>
      <c r="AC56" s="513"/>
      <c r="AD56" s="514"/>
      <c r="AE56" s="514"/>
      <c r="AF56" s="514"/>
      <c r="AG56" s="514"/>
      <c r="AH56" s="514"/>
      <c r="AI56" s="514"/>
      <c r="AJ56" s="514"/>
      <c r="AK56" s="514"/>
      <c r="AL56" s="514"/>
      <c r="AM56" s="249"/>
      <c r="AN56" s="552"/>
      <c r="AO56" s="552"/>
      <c r="AP56" s="552"/>
      <c r="AQ56" s="552"/>
      <c r="AR56" s="552"/>
      <c r="AS56" s="552"/>
      <c r="AT56" s="552"/>
      <c r="AU56" s="552"/>
      <c r="AV56" s="552"/>
      <c r="AW56" s="148"/>
      <c r="AY56" s="256"/>
      <c r="AZ56" s="433">
        <f>SUM(AC34:AL63)+AN42</f>
        <v>0</v>
      </c>
      <c r="BA56" s="434"/>
      <c r="BB56" s="434"/>
      <c r="BC56" s="434"/>
      <c r="BD56" s="434"/>
      <c r="BE56" s="434"/>
      <c r="BF56" s="434"/>
      <c r="BG56" s="434"/>
      <c r="BH56" s="434"/>
      <c r="BI56" s="434"/>
    </row>
    <row r="57" spans="2:81" ht="12" customHeight="1" x14ac:dyDescent="0.2">
      <c r="B57" s="590"/>
      <c r="C57" s="591"/>
      <c r="D57" s="591"/>
      <c r="E57" s="591"/>
      <c r="F57" s="591"/>
      <c r="G57" s="591"/>
      <c r="H57" s="591"/>
      <c r="I57" s="591"/>
      <c r="J57" s="591"/>
      <c r="K57" s="591"/>
      <c r="L57" s="591"/>
      <c r="M57" s="591"/>
      <c r="N57" s="591"/>
      <c r="O57" s="591"/>
      <c r="P57" s="591"/>
      <c r="Q57" s="591"/>
      <c r="R57" s="515"/>
      <c r="S57" s="516"/>
      <c r="T57" s="516"/>
      <c r="U57" s="516"/>
      <c r="V57" s="516"/>
      <c r="W57" s="516"/>
      <c r="X57" s="516"/>
      <c r="Y57" s="516"/>
      <c r="Z57" s="516"/>
      <c r="AA57" s="516"/>
      <c r="AB57" s="565"/>
      <c r="AC57" s="515"/>
      <c r="AD57" s="516"/>
      <c r="AE57" s="516"/>
      <c r="AF57" s="516"/>
      <c r="AG57" s="516"/>
      <c r="AH57" s="516"/>
      <c r="AI57" s="516"/>
      <c r="AJ57" s="516"/>
      <c r="AK57" s="516"/>
      <c r="AL57" s="516"/>
      <c r="AM57" s="249"/>
      <c r="AN57" s="267"/>
      <c r="AO57" s="267"/>
      <c r="AP57" s="267"/>
      <c r="AQ57" s="267"/>
      <c r="AR57" s="267"/>
      <c r="AS57" s="267"/>
      <c r="AT57" s="267"/>
      <c r="AU57" s="267"/>
      <c r="AV57" s="267"/>
      <c r="AW57" s="148"/>
      <c r="AX57" s="268"/>
      <c r="AY57" s="256"/>
      <c r="AZ57" s="517" cm="1">
        <f t="array" ref="AZ57">SUM(AC34:AL63+AN42)</f>
        <v>0</v>
      </c>
      <c r="BA57" s="518"/>
      <c r="BB57" s="518"/>
      <c r="BC57" s="518"/>
      <c r="BD57" s="518"/>
      <c r="BE57" s="518"/>
      <c r="BF57" s="518"/>
      <c r="BG57" s="518"/>
      <c r="BH57" s="434"/>
      <c r="BI57" s="434"/>
    </row>
    <row r="58" spans="2:81" ht="12" customHeight="1" x14ac:dyDescent="0.2">
      <c r="B58" s="588"/>
      <c r="C58" s="589"/>
      <c r="D58" s="589"/>
      <c r="E58" s="589"/>
      <c r="F58" s="589"/>
      <c r="G58" s="589"/>
      <c r="H58" s="589"/>
      <c r="I58" s="589"/>
      <c r="J58" s="589"/>
      <c r="K58" s="589"/>
      <c r="L58" s="589"/>
      <c r="M58" s="589"/>
      <c r="N58" s="589"/>
      <c r="O58" s="589"/>
      <c r="P58" s="589"/>
      <c r="Q58" s="589"/>
      <c r="R58" s="513"/>
      <c r="S58" s="514"/>
      <c r="T58" s="514"/>
      <c r="U58" s="514"/>
      <c r="V58" s="514"/>
      <c r="W58" s="514"/>
      <c r="X58" s="514"/>
      <c r="Y58" s="514"/>
      <c r="Z58" s="514"/>
      <c r="AA58" s="514"/>
      <c r="AB58" s="564"/>
      <c r="AC58" s="513"/>
      <c r="AD58" s="514"/>
      <c r="AE58" s="514"/>
      <c r="AF58" s="514"/>
      <c r="AG58" s="514"/>
      <c r="AH58" s="514"/>
      <c r="AI58" s="514"/>
      <c r="AJ58" s="514"/>
      <c r="AK58" s="514"/>
      <c r="AL58" s="514"/>
      <c r="AM58" s="249"/>
      <c r="AN58" s="267"/>
      <c r="AO58" s="267"/>
      <c r="AP58" s="267"/>
      <c r="AQ58" s="267"/>
      <c r="AR58" s="267"/>
      <c r="AS58" s="267"/>
      <c r="AT58" s="267"/>
      <c r="AU58" s="267"/>
      <c r="AV58" s="267"/>
      <c r="AW58" s="148"/>
      <c r="AX58" s="268"/>
      <c r="AY58" s="256"/>
      <c r="AZ58" s="269"/>
      <c r="BA58" s="251"/>
      <c r="BB58" s="251"/>
      <c r="BC58" s="251"/>
      <c r="BD58" s="251"/>
      <c r="BE58" s="251"/>
      <c r="BF58" s="251"/>
      <c r="BG58" s="251"/>
      <c r="BH58" s="251"/>
      <c r="BI58" s="251"/>
    </row>
    <row r="59" spans="2:81" ht="12" customHeight="1" x14ac:dyDescent="0.2">
      <c r="B59" s="590"/>
      <c r="C59" s="591"/>
      <c r="D59" s="591"/>
      <c r="E59" s="591"/>
      <c r="F59" s="591"/>
      <c r="G59" s="591"/>
      <c r="H59" s="591"/>
      <c r="I59" s="591"/>
      <c r="J59" s="591"/>
      <c r="K59" s="591"/>
      <c r="L59" s="591"/>
      <c r="M59" s="591"/>
      <c r="N59" s="591"/>
      <c r="O59" s="591"/>
      <c r="P59" s="591"/>
      <c r="Q59" s="591"/>
      <c r="R59" s="515"/>
      <c r="S59" s="516"/>
      <c r="T59" s="516"/>
      <c r="U59" s="516"/>
      <c r="V59" s="516"/>
      <c r="W59" s="516"/>
      <c r="X59" s="516"/>
      <c r="Y59" s="516"/>
      <c r="Z59" s="516"/>
      <c r="AA59" s="516"/>
      <c r="AB59" s="565"/>
      <c r="AC59" s="515"/>
      <c r="AD59" s="516"/>
      <c r="AE59" s="516"/>
      <c r="AF59" s="516"/>
      <c r="AG59" s="516"/>
      <c r="AH59" s="516"/>
      <c r="AI59" s="516"/>
      <c r="AJ59" s="516"/>
      <c r="AK59" s="516"/>
      <c r="AL59" s="516"/>
      <c r="AM59" s="249"/>
      <c r="AN59" s="263"/>
      <c r="AO59" s="263"/>
      <c r="AP59" s="263"/>
      <c r="AQ59" s="263"/>
      <c r="AR59" s="263"/>
      <c r="AS59" s="263"/>
      <c r="AT59" s="263"/>
      <c r="AU59" s="263"/>
      <c r="AV59" s="263"/>
      <c r="AW59" s="148"/>
      <c r="AX59" s="268"/>
      <c r="AY59" s="256"/>
      <c r="AZ59" s="269"/>
      <c r="BA59" s="251"/>
      <c r="BB59" s="251"/>
      <c r="BC59" s="251"/>
      <c r="BD59" s="251"/>
      <c r="BE59" s="251"/>
      <c r="BF59" s="251"/>
      <c r="BG59" s="251"/>
      <c r="BH59" s="251"/>
      <c r="BI59" s="251"/>
    </row>
    <row r="60" spans="2:81" ht="12" customHeight="1" x14ac:dyDescent="0.2">
      <c r="B60" s="588"/>
      <c r="C60" s="589"/>
      <c r="D60" s="589"/>
      <c r="E60" s="589"/>
      <c r="F60" s="589"/>
      <c r="G60" s="589"/>
      <c r="H60" s="589"/>
      <c r="I60" s="589"/>
      <c r="J60" s="589"/>
      <c r="K60" s="589"/>
      <c r="L60" s="589"/>
      <c r="M60" s="589"/>
      <c r="N60" s="589"/>
      <c r="O60" s="589"/>
      <c r="P60" s="589"/>
      <c r="Q60" s="589"/>
      <c r="R60" s="513"/>
      <c r="S60" s="514"/>
      <c r="T60" s="514"/>
      <c r="U60" s="514"/>
      <c r="V60" s="514"/>
      <c r="W60" s="514"/>
      <c r="X60" s="514"/>
      <c r="Y60" s="514"/>
      <c r="Z60" s="514"/>
      <c r="AA60" s="514"/>
      <c r="AB60" s="564"/>
      <c r="AC60" s="513"/>
      <c r="AD60" s="514"/>
      <c r="AE60" s="514"/>
      <c r="AF60" s="514"/>
      <c r="AG60" s="514"/>
      <c r="AH60" s="514"/>
      <c r="AI60" s="514"/>
      <c r="AJ60" s="514"/>
      <c r="AK60" s="514"/>
      <c r="AL60" s="514"/>
      <c r="AM60" s="249"/>
      <c r="AN60" s="263"/>
      <c r="AO60" s="263"/>
      <c r="AP60" s="263"/>
      <c r="AQ60" s="263"/>
      <c r="AR60" s="263"/>
      <c r="AS60" s="263"/>
      <c r="AT60" s="263"/>
      <c r="AU60" s="263"/>
      <c r="AV60" s="263"/>
      <c r="AW60" s="148"/>
      <c r="AX60" s="268"/>
      <c r="AY60" s="256"/>
      <c r="AZ60" s="256"/>
    </row>
    <row r="61" spans="2:81" ht="12" customHeight="1" x14ac:dyDescent="0.2">
      <c r="B61" s="590"/>
      <c r="C61" s="591"/>
      <c r="D61" s="591"/>
      <c r="E61" s="591"/>
      <c r="F61" s="591"/>
      <c r="G61" s="591"/>
      <c r="H61" s="591"/>
      <c r="I61" s="591"/>
      <c r="J61" s="591"/>
      <c r="K61" s="591"/>
      <c r="L61" s="591"/>
      <c r="M61" s="591"/>
      <c r="N61" s="591"/>
      <c r="O61" s="591"/>
      <c r="P61" s="591"/>
      <c r="Q61" s="591"/>
      <c r="R61" s="515"/>
      <c r="S61" s="516"/>
      <c r="T61" s="516"/>
      <c r="U61" s="516"/>
      <c r="V61" s="516"/>
      <c r="W61" s="516"/>
      <c r="X61" s="516"/>
      <c r="Y61" s="516"/>
      <c r="Z61" s="516"/>
      <c r="AA61" s="516"/>
      <c r="AB61" s="565"/>
      <c r="AC61" s="515"/>
      <c r="AD61" s="516"/>
      <c r="AE61" s="516"/>
      <c r="AF61" s="516"/>
      <c r="AG61" s="516"/>
      <c r="AH61" s="516"/>
      <c r="AI61" s="516"/>
      <c r="AJ61" s="516"/>
      <c r="AK61" s="516"/>
      <c r="AL61" s="516"/>
      <c r="AM61" s="249"/>
      <c r="AN61" s="263"/>
      <c r="AO61" s="263"/>
      <c r="AP61" s="263"/>
      <c r="AQ61" s="263"/>
      <c r="AR61" s="263"/>
      <c r="AS61" s="263"/>
      <c r="AT61" s="263"/>
      <c r="AU61" s="263"/>
      <c r="AV61" s="263"/>
      <c r="AW61" s="148"/>
      <c r="AX61" s="268"/>
      <c r="AY61" s="256"/>
      <c r="AZ61" s="256"/>
    </row>
    <row r="62" spans="2:81" ht="12" customHeight="1" x14ac:dyDescent="0.2">
      <c r="B62" s="507"/>
      <c r="C62" s="592"/>
      <c r="D62" s="592"/>
      <c r="E62" s="592"/>
      <c r="F62" s="592"/>
      <c r="G62" s="592"/>
      <c r="H62" s="592"/>
      <c r="I62" s="592"/>
      <c r="J62" s="592"/>
      <c r="K62" s="592"/>
      <c r="L62" s="592"/>
      <c r="M62" s="592"/>
      <c r="N62" s="592"/>
      <c r="O62" s="592"/>
      <c r="P62" s="592"/>
      <c r="Q62" s="592"/>
      <c r="R62" s="513"/>
      <c r="S62" s="514"/>
      <c r="T62" s="514"/>
      <c r="U62" s="514"/>
      <c r="V62" s="514"/>
      <c r="W62" s="514"/>
      <c r="X62" s="514"/>
      <c r="Y62" s="514"/>
      <c r="Z62" s="514"/>
      <c r="AA62" s="514"/>
      <c r="AB62" s="564"/>
      <c r="AC62" s="513"/>
      <c r="AD62" s="514"/>
      <c r="AE62" s="514"/>
      <c r="AF62" s="514"/>
      <c r="AG62" s="514"/>
      <c r="AH62" s="514"/>
      <c r="AI62" s="514"/>
      <c r="AJ62" s="514"/>
      <c r="AK62" s="514"/>
      <c r="AL62" s="514"/>
      <c r="AM62" s="249"/>
      <c r="AN62" s="263"/>
      <c r="AO62" s="263"/>
      <c r="AP62" s="263"/>
      <c r="AQ62" s="263"/>
      <c r="AR62" s="263"/>
      <c r="AS62" s="263"/>
      <c r="AT62" s="263"/>
      <c r="AU62" s="263"/>
      <c r="AV62" s="263"/>
      <c r="AW62" s="148"/>
      <c r="AX62" s="268"/>
      <c r="AY62" s="256"/>
      <c r="AZ62" s="256"/>
    </row>
    <row r="63" spans="2:81" ht="12" customHeight="1" x14ac:dyDescent="0.2">
      <c r="B63" s="593"/>
      <c r="C63" s="594"/>
      <c r="D63" s="594"/>
      <c r="E63" s="594"/>
      <c r="F63" s="594"/>
      <c r="G63" s="594"/>
      <c r="H63" s="594"/>
      <c r="I63" s="594"/>
      <c r="J63" s="594"/>
      <c r="K63" s="594"/>
      <c r="L63" s="594"/>
      <c r="M63" s="594"/>
      <c r="N63" s="594"/>
      <c r="O63" s="594"/>
      <c r="P63" s="594"/>
      <c r="Q63" s="594"/>
      <c r="R63" s="515"/>
      <c r="S63" s="516"/>
      <c r="T63" s="516"/>
      <c r="U63" s="516"/>
      <c r="V63" s="516"/>
      <c r="W63" s="516"/>
      <c r="X63" s="516"/>
      <c r="Y63" s="516"/>
      <c r="Z63" s="516"/>
      <c r="AA63" s="516"/>
      <c r="AB63" s="565"/>
      <c r="AC63" s="515"/>
      <c r="AD63" s="516"/>
      <c r="AE63" s="516"/>
      <c r="AF63" s="516"/>
      <c r="AG63" s="516"/>
      <c r="AH63" s="516"/>
      <c r="AI63" s="516"/>
      <c r="AJ63" s="516"/>
      <c r="AK63" s="516"/>
      <c r="AL63" s="516"/>
      <c r="AM63" s="270"/>
      <c r="AN63" s="271"/>
      <c r="AO63" s="271"/>
      <c r="AP63" s="271"/>
      <c r="AQ63" s="271"/>
      <c r="AR63" s="271"/>
      <c r="AS63" s="271"/>
      <c r="AT63" s="271"/>
      <c r="AU63" s="117"/>
      <c r="AV63" s="117"/>
      <c r="AW63" s="149"/>
      <c r="AX63" s="258"/>
      <c r="AY63" s="256"/>
      <c r="AZ63" s="256"/>
    </row>
    <row r="64" spans="2:81" ht="18" customHeight="1" x14ac:dyDescent="0.2">
      <c r="B64" s="416"/>
      <c r="C64" s="416" t="s">
        <v>115</v>
      </c>
      <c r="D64" s="272"/>
      <c r="E64" s="272"/>
      <c r="F64" s="272"/>
      <c r="G64" s="272"/>
      <c r="H64" s="272"/>
      <c r="I64" s="272"/>
      <c r="J64" s="272"/>
      <c r="K64" s="272"/>
      <c r="L64" s="272"/>
      <c r="M64" s="272"/>
      <c r="N64" s="272"/>
      <c r="O64" s="272"/>
      <c r="P64" s="272"/>
      <c r="Q64" s="272"/>
      <c r="R64" s="273"/>
      <c r="S64" s="273"/>
      <c r="T64" s="273"/>
      <c r="U64" s="273"/>
      <c r="V64" s="273"/>
      <c r="W64" s="273"/>
      <c r="X64" s="273"/>
      <c r="Y64" s="273"/>
      <c r="Z64" s="273"/>
      <c r="AA64" s="273"/>
      <c r="AB64" s="273"/>
      <c r="AC64" s="273"/>
      <c r="AD64" s="273"/>
      <c r="AE64" s="273"/>
      <c r="AF64" s="273"/>
      <c r="AG64" s="273"/>
      <c r="AH64" s="273"/>
      <c r="AI64" s="273"/>
      <c r="AJ64" s="273"/>
      <c r="AK64" s="273"/>
      <c r="AL64" s="273"/>
      <c r="AM64" s="251"/>
      <c r="AN64" s="251"/>
      <c r="AO64" s="251"/>
      <c r="AP64" s="251"/>
      <c r="AQ64" s="251"/>
      <c r="AR64" s="251"/>
      <c r="AS64" s="251"/>
      <c r="AT64" s="251"/>
      <c r="AU64" s="147"/>
      <c r="AV64" s="147"/>
      <c r="AW64" s="111"/>
      <c r="AX64" s="258"/>
      <c r="AY64" s="256"/>
      <c r="AZ64" s="256"/>
    </row>
    <row r="65" spans="2:85" ht="18" customHeight="1" x14ac:dyDescent="0.2">
      <c r="B65" s="272"/>
      <c r="C65" s="272"/>
      <c r="D65" s="272"/>
      <c r="E65" s="272"/>
      <c r="F65" s="272"/>
      <c r="G65" s="272"/>
      <c r="H65" s="272"/>
      <c r="I65" s="272"/>
      <c r="J65" s="272"/>
      <c r="K65" s="272"/>
      <c r="L65" s="272"/>
      <c r="M65" s="272"/>
      <c r="N65" s="272"/>
      <c r="O65" s="272"/>
      <c r="P65" s="272"/>
      <c r="Q65" s="272"/>
      <c r="R65" s="273"/>
      <c r="S65" s="273"/>
      <c r="T65" s="273"/>
      <c r="U65" s="273"/>
      <c r="V65" s="273"/>
      <c r="W65" s="273"/>
      <c r="X65" s="273"/>
      <c r="Y65" s="273"/>
      <c r="Z65" s="273"/>
      <c r="AA65" s="273"/>
      <c r="AB65" s="273"/>
      <c r="AC65" s="273"/>
      <c r="AD65" s="273"/>
      <c r="AE65" s="273"/>
      <c r="AF65" s="273"/>
      <c r="AG65" s="273"/>
      <c r="AH65" s="273"/>
      <c r="AI65" s="273"/>
      <c r="AJ65" s="273"/>
      <c r="AK65" s="273"/>
      <c r="AL65" s="273"/>
      <c r="AM65" s="251"/>
      <c r="AN65" s="251"/>
      <c r="AO65" s="251"/>
      <c r="AP65" s="251"/>
      <c r="AQ65" s="251"/>
      <c r="AR65" s="251"/>
      <c r="AS65" s="251"/>
      <c r="AT65" s="251"/>
      <c r="AU65" s="147"/>
      <c r="AV65" s="147"/>
      <c r="AW65" s="111"/>
      <c r="AX65" s="258"/>
      <c r="AY65" s="256"/>
      <c r="AZ65" s="256"/>
    </row>
    <row r="66" spans="2:85" ht="20.25" customHeight="1" x14ac:dyDescent="0.2">
      <c r="B66" s="534" t="s">
        <v>76</v>
      </c>
      <c r="C66" s="534"/>
      <c r="D66" s="534"/>
      <c r="E66" s="534"/>
      <c r="F66" s="534"/>
      <c r="G66" s="534"/>
      <c r="H66" s="534"/>
      <c r="I66" s="534"/>
      <c r="J66" s="534"/>
      <c r="K66" s="534"/>
      <c r="L66" s="534"/>
      <c r="M66" s="534"/>
      <c r="N66" s="534"/>
      <c r="O66" s="534"/>
      <c r="P66" s="534"/>
      <c r="Q66" s="534"/>
      <c r="R66" s="534"/>
      <c r="S66" s="534"/>
      <c r="T66" s="534"/>
      <c r="U66" s="534"/>
      <c r="V66" s="534"/>
      <c r="W66" s="534"/>
      <c r="X66" s="534"/>
      <c r="Y66" s="534"/>
      <c r="Z66" s="534"/>
      <c r="AA66" s="534"/>
      <c r="AB66" s="534"/>
      <c r="AC66" s="534"/>
      <c r="AD66" s="534"/>
      <c r="AE66" s="534"/>
      <c r="AF66" s="534"/>
      <c r="AG66" s="534"/>
      <c r="AH66" s="534"/>
      <c r="AI66" s="534"/>
      <c r="AJ66" s="534"/>
      <c r="AK66" s="534"/>
      <c r="AL66" s="534"/>
      <c r="AM66" s="534"/>
      <c r="AN66" s="534"/>
      <c r="AO66" s="534"/>
      <c r="AP66" s="534"/>
      <c r="AQ66" s="534"/>
      <c r="AR66" s="534"/>
      <c r="AS66" s="534"/>
      <c r="AT66" s="534"/>
      <c r="AU66" s="534"/>
      <c r="AV66" s="534"/>
      <c r="AW66" s="534"/>
      <c r="AX66" s="258"/>
      <c r="AY66" s="256"/>
      <c r="AZ66" s="256"/>
    </row>
    <row r="67" spans="2:85" ht="10.5" customHeight="1" x14ac:dyDescent="0.2">
      <c r="B67" s="191"/>
      <c r="C67" s="191"/>
      <c r="D67" s="191"/>
      <c r="E67" s="191"/>
      <c r="F67" s="191"/>
      <c r="G67" s="191"/>
      <c r="H67" s="191"/>
      <c r="I67" s="191"/>
      <c r="J67" s="191"/>
      <c r="K67" s="191"/>
      <c r="L67" s="191"/>
      <c r="M67" s="191"/>
      <c r="N67" s="191"/>
      <c r="O67" s="191"/>
      <c r="P67" s="191"/>
      <c r="Q67" s="191"/>
      <c r="R67" s="191"/>
      <c r="S67" s="191"/>
      <c r="T67" s="191"/>
      <c r="U67" s="191"/>
      <c r="V67" s="191"/>
      <c r="W67" s="191"/>
      <c r="X67" s="191"/>
      <c r="Y67" s="191"/>
      <c r="Z67" s="191"/>
      <c r="AA67" s="191"/>
      <c r="AB67" s="191"/>
      <c r="AC67" s="191"/>
      <c r="AD67" s="191"/>
      <c r="AE67" s="191"/>
      <c r="AF67" s="191"/>
      <c r="AG67" s="191"/>
      <c r="AH67" s="191"/>
      <c r="AI67" s="191"/>
      <c r="AJ67" s="191"/>
      <c r="AK67" s="191"/>
      <c r="AL67" s="191"/>
      <c r="AM67" s="191"/>
      <c r="AN67" s="191"/>
      <c r="AO67" s="191"/>
      <c r="AP67" s="191"/>
      <c r="AQ67" s="191"/>
      <c r="AR67" s="191"/>
      <c r="AS67" s="191"/>
      <c r="AT67" s="191"/>
      <c r="AU67" s="191"/>
      <c r="AV67" s="191"/>
      <c r="AW67" s="191"/>
      <c r="AX67" s="258"/>
      <c r="AY67" s="256"/>
      <c r="AZ67" s="256"/>
    </row>
    <row r="68" spans="2:85" ht="19.5" customHeight="1" x14ac:dyDescent="0.2">
      <c r="B68" s="274"/>
      <c r="C68" s="274"/>
      <c r="D68" s="275"/>
      <c r="E68" s="275"/>
      <c r="F68" s="275"/>
      <c r="G68" s="275"/>
      <c r="H68" s="275"/>
      <c r="I68" s="275"/>
      <c r="J68" s="275"/>
      <c r="K68" s="275"/>
      <c r="L68" s="537" t="s">
        <v>77</v>
      </c>
      <c r="M68" s="537"/>
      <c r="N68" s="537"/>
      <c r="O68" s="537"/>
      <c r="P68" s="537"/>
      <c r="Q68" s="276"/>
      <c r="R68" s="276"/>
      <c r="S68" s="276"/>
      <c r="T68" s="276"/>
      <c r="U68" s="276"/>
      <c r="V68" s="276"/>
      <c r="W68" s="276"/>
      <c r="X68" s="536" t="s">
        <v>78</v>
      </c>
      <c r="Y68" s="536"/>
      <c r="Z68" s="536"/>
      <c r="AA68" s="536"/>
      <c r="AB68" s="536"/>
      <c r="AC68" s="536"/>
      <c r="AD68" s="277"/>
      <c r="AE68" s="277"/>
      <c r="AF68" s="277"/>
      <c r="AG68" s="277"/>
      <c r="AH68" s="277"/>
      <c r="AI68" s="277" t="s">
        <v>79</v>
      </c>
      <c r="AJ68" s="277"/>
      <c r="AK68" s="277"/>
      <c r="AL68" s="277"/>
      <c r="AM68" s="277"/>
      <c r="AN68" s="277"/>
      <c r="AO68" s="277"/>
      <c r="AP68" s="277"/>
      <c r="AQ68" s="277"/>
      <c r="AR68" s="277"/>
      <c r="AS68" s="277"/>
      <c r="AT68" s="277"/>
      <c r="AU68" s="278"/>
      <c r="AV68" s="278"/>
      <c r="AW68" s="279"/>
      <c r="AX68" s="258"/>
      <c r="AY68" s="256"/>
      <c r="AZ68" s="256"/>
    </row>
    <row r="69" spans="2:85" ht="7.5" customHeight="1" x14ac:dyDescent="0.2">
      <c r="B69" s="191"/>
      <c r="C69" s="191"/>
      <c r="D69" s="214"/>
      <c r="E69" s="214"/>
      <c r="F69" s="214"/>
      <c r="G69" s="214"/>
      <c r="H69" s="214"/>
      <c r="I69" s="214"/>
      <c r="J69" s="214"/>
      <c r="K69" s="214"/>
      <c r="L69" s="214"/>
      <c r="M69" s="216"/>
      <c r="N69" s="216"/>
      <c r="O69" s="216"/>
      <c r="P69" s="216"/>
      <c r="Q69" s="216"/>
      <c r="R69" s="216"/>
      <c r="S69" s="216"/>
      <c r="T69" s="216"/>
      <c r="U69" s="216"/>
      <c r="V69" s="216"/>
      <c r="W69" s="216"/>
      <c r="X69" s="216"/>
      <c r="Y69" s="216"/>
      <c r="Z69" s="214"/>
      <c r="AA69" s="214"/>
      <c r="AB69" s="214"/>
      <c r="AC69" s="214"/>
      <c r="AD69" s="214"/>
      <c r="AE69" s="215"/>
      <c r="AF69" s="215"/>
      <c r="AG69" s="215"/>
      <c r="AH69" s="215"/>
      <c r="AI69" s="215"/>
      <c r="AJ69" s="215"/>
      <c r="AK69" s="215"/>
      <c r="AL69" s="215"/>
      <c r="AM69" s="215"/>
      <c r="AN69" s="215"/>
      <c r="AO69" s="215"/>
      <c r="AP69" s="215"/>
      <c r="AQ69" s="215"/>
      <c r="AR69" s="215"/>
      <c r="AS69" s="215"/>
      <c r="AT69" s="215"/>
      <c r="AU69" s="215"/>
      <c r="AV69" s="215"/>
      <c r="AW69" s="195"/>
      <c r="AX69" s="258"/>
      <c r="AY69" s="256"/>
      <c r="AZ69" s="256"/>
    </row>
    <row r="70" spans="2:85" ht="19.5" customHeight="1" x14ac:dyDescent="0.2">
      <c r="B70" s="280"/>
      <c r="C70" s="280"/>
      <c r="D70" s="281"/>
      <c r="E70" s="281"/>
      <c r="F70" s="281"/>
      <c r="G70" s="281"/>
      <c r="H70" s="281"/>
      <c r="I70" s="281"/>
      <c r="J70" s="281"/>
      <c r="K70" s="281"/>
      <c r="L70" s="528">
        <f>SUM(R34:AB63)</f>
        <v>0</v>
      </c>
      <c r="M70" s="529"/>
      <c r="N70" s="529"/>
      <c r="O70" s="529"/>
      <c r="P70" s="529"/>
      <c r="Q70" s="530"/>
      <c r="R70" s="282"/>
      <c r="S70" s="282"/>
      <c r="T70" s="438"/>
      <c r="U70" s="531" t="s">
        <v>80</v>
      </c>
      <c r="V70" s="531"/>
      <c r="W70" s="282"/>
      <c r="X70" s="538">
        <f>SUM(AC34:AL63)+AN42</f>
        <v>0</v>
      </c>
      <c r="Y70" s="539"/>
      <c r="Z70" s="539"/>
      <c r="AA70" s="539"/>
      <c r="AB70" s="539"/>
      <c r="AC70" s="540"/>
      <c r="AD70" s="280"/>
      <c r="AE70" s="280"/>
      <c r="AF70" s="284" t="s">
        <v>81</v>
      </c>
      <c r="AG70" s="280"/>
      <c r="AH70" s="284"/>
      <c r="AI70" s="280"/>
      <c r="AJ70" s="280"/>
      <c r="AK70" s="535">
        <f>L70+X70</f>
        <v>0</v>
      </c>
      <c r="AL70" s="535"/>
      <c r="AM70" s="535"/>
      <c r="AN70" s="535"/>
      <c r="AO70" s="535"/>
      <c r="AP70" s="281"/>
      <c r="AQ70" s="281"/>
      <c r="AR70" s="281"/>
      <c r="AS70" s="281"/>
      <c r="AT70" s="281"/>
      <c r="AU70" s="281"/>
      <c r="AV70" s="281"/>
      <c r="AW70" s="285"/>
      <c r="AX70" s="258"/>
      <c r="AY70" s="256"/>
      <c r="AZ70" s="256"/>
    </row>
    <row r="71" spans="2:85" ht="12" customHeight="1" x14ac:dyDescent="0.2">
      <c r="B71" s="191"/>
      <c r="C71" s="191"/>
      <c r="D71" s="214"/>
      <c r="E71" s="214"/>
      <c r="F71" s="214"/>
      <c r="G71" s="214"/>
      <c r="H71" s="214"/>
      <c r="I71" s="214"/>
      <c r="J71" s="214"/>
      <c r="K71" s="214"/>
      <c r="L71" s="214"/>
      <c r="M71" s="216"/>
      <c r="N71" s="216"/>
      <c r="O71" s="216"/>
      <c r="P71" s="216"/>
      <c r="Q71" s="216"/>
      <c r="R71" s="216"/>
      <c r="S71" s="216"/>
      <c r="T71" s="216"/>
      <c r="U71" s="216"/>
      <c r="V71" s="216"/>
      <c r="W71" s="216"/>
      <c r="X71" s="216"/>
      <c r="Y71" s="216"/>
      <c r="Z71" s="214"/>
      <c r="AA71" s="214"/>
      <c r="AB71" s="214"/>
      <c r="AC71" s="214"/>
      <c r="AD71" s="214"/>
      <c r="AE71" s="215"/>
      <c r="AF71" s="215"/>
      <c r="AG71" s="215"/>
      <c r="AH71" s="215"/>
      <c r="AI71" s="215"/>
      <c r="AJ71" s="215"/>
      <c r="AK71" s="215"/>
      <c r="AL71" s="215"/>
      <c r="AM71" s="215"/>
      <c r="AN71" s="215"/>
      <c r="AO71" s="215"/>
      <c r="AP71" s="215"/>
      <c r="AQ71" s="215"/>
      <c r="AR71" s="215"/>
      <c r="AS71" s="215"/>
      <c r="AT71" s="215"/>
      <c r="AU71" s="215"/>
      <c r="AV71" s="215"/>
      <c r="AW71" s="195"/>
      <c r="AX71" s="258"/>
      <c r="AY71" s="256"/>
      <c r="AZ71" s="256"/>
    </row>
    <row r="72" spans="2:85" s="288" customFormat="1" ht="19.5" customHeight="1" x14ac:dyDescent="0.25">
      <c r="B72" s="286"/>
      <c r="C72" s="287"/>
      <c r="D72" s="287"/>
      <c r="E72" s="287"/>
      <c r="F72" s="287"/>
      <c r="G72" s="527"/>
      <c r="H72" s="527"/>
      <c r="I72" s="527"/>
      <c r="J72" s="527"/>
      <c r="K72" s="287"/>
      <c r="L72" s="526"/>
      <c r="M72" s="526"/>
      <c r="N72" s="526"/>
      <c r="O72" s="287"/>
      <c r="P72" s="287"/>
      <c r="R72" s="289"/>
      <c r="S72" s="290"/>
      <c r="T72" s="290"/>
      <c r="U72" s="290"/>
      <c r="V72" s="291"/>
      <c r="W72" s="437"/>
      <c r="X72" s="289"/>
      <c r="Y72" s="290"/>
      <c r="Z72" s="290"/>
      <c r="AA72" s="290"/>
      <c r="AB72" s="290"/>
      <c r="AC72" s="289"/>
      <c r="AD72" s="290"/>
      <c r="AE72" s="293"/>
      <c r="AF72" s="525"/>
      <c r="AG72" s="525"/>
      <c r="AH72" s="525"/>
      <c r="AI72" s="289"/>
      <c r="AJ72" s="289"/>
      <c r="AK72" s="290"/>
      <c r="AU72" s="135"/>
      <c r="AV72" s="135"/>
      <c r="AW72" s="111"/>
      <c r="AX72" s="294"/>
      <c r="AY72" s="295"/>
      <c r="AZ72" s="295"/>
    </row>
    <row r="73" spans="2:85" ht="19.5" x14ac:dyDescent="0.25">
      <c r="B73" s="489" t="s">
        <v>89</v>
      </c>
      <c r="C73" s="490"/>
      <c r="D73" s="490"/>
      <c r="E73" s="490"/>
      <c r="F73" s="490"/>
      <c r="G73" s="490"/>
      <c r="H73" s="490"/>
      <c r="I73" s="490"/>
      <c r="J73" s="490"/>
      <c r="K73" s="490"/>
      <c r="L73" s="490"/>
      <c r="M73" s="490"/>
      <c r="N73" s="490"/>
      <c r="O73" s="490"/>
      <c r="P73" s="490"/>
      <c r="Q73" s="490"/>
      <c r="R73" s="490"/>
      <c r="S73" s="490"/>
      <c r="T73" s="490"/>
      <c r="U73" s="490"/>
      <c r="V73" s="490"/>
      <c r="W73" s="490"/>
      <c r="X73" s="490"/>
      <c r="Y73" s="490"/>
      <c r="Z73" s="490"/>
      <c r="AA73" s="490"/>
      <c r="AB73" s="490"/>
      <c r="AC73" s="490"/>
      <c r="AD73" s="490"/>
      <c r="AE73" s="490"/>
      <c r="AF73" s="490"/>
      <c r="AG73" s="490"/>
      <c r="AH73" s="490"/>
      <c r="AI73" s="490"/>
      <c r="AJ73" s="490"/>
      <c r="AK73" s="490"/>
      <c r="AL73" s="490"/>
      <c r="AM73" s="490"/>
      <c r="AN73" s="490"/>
      <c r="AO73" s="490"/>
      <c r="AP73" s="490"/>
      <c r="AQ73" s="490"/>
      <c r="AR73" s="490"/>
      <c r="AS73" s="490"/>
      <c r="AT73" s="490"/>
      <c r="AU73" s="490"/>
      <c r="AV73" s="490"/>
      <c r="AW73" s="491"/>
      <c r="AX73" s="256"/>
      <c r="AY73" s="256"/>
      <c r="AZ73" s="256"/>
    </row>
    <row r="74" spans="2:85" s="298" customFormat="1" ht="35.25" customHeight="1" x14ac:dyDescent="0.25">
      <c r="B74" s="532" t="s">
        <v>117</v>
      </c>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296"/>
      <c r="AY74" s="297"/>
      <c r="AZ74" s="297"/>
    </row>
    <row r="75" spans="2:85" s="298" customFormat="1" ht="9" customHeight="1" x14ac:dyDescent="0.25">
      <c r="B75" s="361"/>
      <c r="C75" s="362"/>
      <c r="D75" s="362"/>
      <c r="E75" s="362"/>
      <c r="F75" s="362"/>
      <c r="G75" s="300"/>
      <c r="H75" s="300"/>
      <c r="I75" s="300"/>
      <c r="J75" s="300"/>
      <c r="K75" s="300"/>
      <c r="L75" s="300"/>
      <c r="M75" s="299"/>
      <c r="N75" s="300"/>
      <c r="O75" s="300"/>
      <c r="P75" s="300"/>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122"/>
      <c r="AV75" s="122"/>
      <c r="AW75" s="123"/>
      <c r="AX75" s="296"/>
      <c r="AY75" s="297"/>
      <c r="AZ75" s="297"/>
    </row>
    <row r="76" spans="2:85" s="298" customFormat="1" ht="15" customHeight="1" x14ac:dyDescent="0.25">
      <c r="B76" s="361"/>
      <c r="C76" s="362"/>
      <c r="D76" s="362"/>
      <c r="E76" s="362"/>
      <c r="F76" s="362"/>
      <c r="G76" s="587" t="s">
        <v>59</v>
      </c>
      <c r="H76" s="587"/>
      <c r="I76" s="587"/>
      <c r="J76" s="587"/>
      <c r="K76" s="587"/>
      <c r="L76" s="587"/>
      <c r="M76" s="587"/>
      <c r="N76" s="587"/>
      <c r="O76" s="587"/>
      <c r="P76" s="587"/>
      <c r="Q76" s="587"/>
      <c r="R76" s="587"/>
      <c r="S76" s="587"/>
      <c r="T76" s="587"/>
      <c r="U76" s="587"/>
      <c r="V76" s="587"/>
      <c r="W76" s="587"/>
      <c r="X76" s="587"/>
      <c r="Y76" s="587"/>
      <c r="Z76" s="587"/>
      <c r="AA76" s="587"/>
      <c r="AB76" s="587"/>
      <c r="AC76" s="587"/>
      <c r="AD76" s="587"/>
      <c r="AE76" s="587"/>
      <c r="AF76" s="440"/>
      <c r="AG76" s="440"/>
      <c r="AH76" s="303"/>
      <c r="AI76" s="303"/>
      <c r="AJ76" s="303"/>
      <c r="AK76" s="301"/>
      <c r="AL76" s="301"/>
      <c r="AM76" s="301"/>
      <c r="AN76" s="301"/>
      <c r="AO76" s="301"/>
      <c r="AP76" s="301"/>
      <c r="AQ76" s="301"/>
      <c r="AR76" s="301"/>
      <c r="AS76" s="301"/>
      <c r="AT76" s="301"/>
      <c r="AU76" s="301"/>
      <c r="AV76" s="301"/>
      <c r="AW76" s="301"/>
    </row>
    <row r="77" spans="2:85" s="298" customFormat="1" ht="6.75" customHeight="1" x14ac:dyDescent="0.25">
      <c r="B77" s="361"/>
      <c r="C77" s="362"/>
      <c r="D77" s="362"/>
      <c r="E77" s="362"/>
      <c r="F77" s="362"/>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303"/>
      <c r="AI77" s="303"/>
      <c r="AJ77" s="303"/>
      <c r="AK77" s="301"/>
      <c r="AL77" s="301"/>
      <c r="AM77" s="301"/>
      <c r="AN77" s="301"/>
      <c r="AO77" s="301"/>
      <c r="AP77" s="301"/>
      <c r="AQ77" s="301"/>
      <c r="AR77" s="301"/>
      <c r="AS77" s="301"/>
      <c r="AT77" s="301"/>
      <c r="AU77" s="122"/>
      <c r="AV77" s="122"/>
      <c r="AW77" s="301"/>
      <c r="AX77" s="296"/>
      <c r="AY77" s="297"/>
      <c r="AZ77" s="297"/>
    </row>
    <row r="78" spans="2:85" s="306" customFormat="1" ht="14.25" customHeight="1" x14ac:dyDescent="0.25">
      <c r="B78" s="363"/>
      <c r="C78" s="362"/>
      <c r="D78" s="362"/>
      <c r="E78" s="362"/>
      <c r="F78" s="362"/>
      <c r="G78" s="587" t="s">
        <v>8</v>
      </c>
      <c r="H78" s="587"/>
      <c r="I78" s="587"/>
      <c r="J78" s="587"/>
      <c r="K78" s="587"/>
      <c r="L78" s="587"/>
      <c r="M78" s="587"/>
      <c r="N78" s="587"/>
      <c r="O78" s="587"/>
      <c r="P78" s="587"/>
      <c r="Q78" s="587"/>
      <c r="R78" s="587"/>
      <c r="S78" s="587"/>
      <c r="T78" s="587"/>
      <c r="U78" s="587"/>
      <c r="V78" s="587"/>
      <c r="W78" s="587"/>
      <c r="X78" s="587"/>
      <c r="Y78" s="587"/>
      <c r="Z78" s="587"/>
      <c r="AA78" s="587"/>
      <c r="AB78" s="587"/>
      <c r="AC78" s="587"/>
      <c r="AD78" s="587"/>
      <c r="AE78" s="587"/>
      <c r="AF78" s="440"/>
      <c r="AG78" s="440"/>
      <c r="AH78" s="303"/>
      <c r="AI78" s="303"/>
      <c r="AJ78" s="303"/>
      <c r="AK78" s="439"/>
      <c r="AL78" s="439"/>
      <c r="AM78" s="439"/>
      <c r="AN78" s="439"/>
      <c r="AO78" s="439"/>
      <c r="AP78" s="439"/>
      <c r="AQ78" s="439"/>
      <c r="AR78" s="439"/>
      <c r="AS78" s="439"/>
      <c r="AT78" s="439"/>
      <c r="AU78" s="122"/>
      <c r="AV78" s="122"/>
      <c r="AW78" s="301"/>
      <c r="AX78" s="305"/>
      <c r="AY78" s="305"/>
      <c r="AZ78" s="305"/>
      <c r="BA78" s="305"/>
      <c r="BB78" s="305"/>
      <c r="BC78" s="305"/>
      <c r="BD78" s="305"/>
      <c r="BE78" s="305"/>
      <c r="BF78" s="305"/>
      <c r="BG78" s="305"/>
      <c r="BH78" s="305"/>
      <c r="BI78" s="305"/>
      <c r="BJ78" s="305"/>
      <c r="BK78" s="305"/>
      <c r="BL78" s="305"/>
      <c r="BM78" s="305"/>
      <c r="BN78" s="305"/>
      <c r="BO78" s="305"/>
      <c r="BP78" s="305"/>
      <c r="BQ78" s="305"/>
      <c r="BR78" s="305"/>
      <c r="BS78" s="305"/>
      <c r="BT78" s="305"/>
      <c r="BU78" s="305"/>
      <c r="BV78" s="305"/>
      <c r="BW78" s="305"/>
      <c r="BX78" s="305"/>
      <c r="BY78" s="305"/>
      <c r="BZ78" s="305"/>
      <c r="CA78" s="305"/>
      <c r="CB78" s="305"/>
      <c r="CC78" s="305"/>
      <c r="CD78" s="305"/>
      <c r="CE78" s="305"/>
      <c r="CF78" s="305"/>
      <c r="CG78" s="305"/>
    </row>
    <row r="79" spans="2:85" s="306" customFormat="1" ht="14.25" customHeight="1" x14ac:dyDescent="0.25">
      <c r="B79" s="363"/>
      <c r="C79" s="362"/>
      <c r="D79" s="362"/>
      <c r="E79" s="362"/>
      <c r="F79" s="362"/>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303"/>
      <c r="AI79" s="303"/>
      <c r="AJ79" s="303"/>
      <c r="AK79" s="439"/>
      <c r="AL79" s="439"/>
      <c r="AM79" s="439"/>
      <c r="AN79" s="439"/>
      <c r="AO79" s="439"/>
      <c r="AP79" s="439"/>
      <c r="AQ79" s="439"/>
      <c r="AR79" s="439"/>
      <c r="AS79" s="439"/>
      <c r="AT79" s="439"/>
      <c r="AU79" s="122"/>
      <c r="AV79" s="122"/>
      <c r="AW79" s="301"/>
      <c r="AX79" s="305"/>
      <c r="AY79" s="305"/>
      <c r="AZ79" s="305"/>
      <c r="BA79" s="305"/>
      <c r="BB79" s="305"/>
      <c r="BC79" s="305"/>
      <c r="BD79" s="305"/>
      <c r="BE79" s="305"/>
      <c r="BF79" s="305"/>
      <c r="BG79" s="305"/>
      <c r="BH79" s="305"/>
      <c r="BI79" s="305"/>
      <c r="BJ79" s="305"/>
      <c r="BK79" s="305"/>
      <c r="BL79" s="305"/>
      <c r="BM79" s="305"/>
      <c r="BN79" s="305"/>
      <c r="BO79" s="305"/>
      <c r="BP79" s="305"/>
      <c r="BQ79" s="305"/>
      <c r="BR79" s="305"/>
      <c r="BS79" s="305"/>
      <c r="BT79" s="305"/>
      <c r="BU79" s="305"/>
      <c r="BV79" s="305"/>
      <c r="BW79" s="305"/>
      <c r="BX79" s="305"/>
      <c r="BY79" s="305"/>
      <c r="BZ79" s="305"/>
      <c r="CA79" s="305"/>
      <c r="CB79" s="305"/>
      <c r="CC79" s="305"/>
      <c r="CD79" s="305"/>
      <c r="CE79" s="305"/>
      <c r="CF79" s="305"/>
      <c r="CG79" s="305"/>
    </row>
    <row r="80" spans="2:85" s="306" customFormat="1" ht="15" customHeight="1" x14ac:dyDescent="0.25">
      <c r="B80" s="304"/>
      <c r="C80" s="300"/>
      <c r="D80" s="519" t="s">
        <v>87</v>
      </c>
      <c r="E80" s="519"/>
      <c r="F80" s="519"/>
      <c r="G80" s="519"/>
      <c r="H80" s="519"/>
      <c r="I80" s="519"/>
      <c r="J80" s="519"/>
      <c r="K80" s="519"/>
      <c r="L80" s="519"/>
      <c r="M80" s="519"/>
      <c r="N80" s="519"/>
      <c r="O80" s="519"/>
      <c r="P80" s="519"/>
      <c r="Q80" s="519"/>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20" t="s">
        <v>88</v>
      </c>
      <c r="AQ80" s="520"/>
      <c r="AR80" s="520"/>
      <c r="AS80" s="520"/>
      <c r="AT80" s="520"/>
      <c r="AU80" s="520"/>
      <c r="AV80" s="520"/>
      <c r="AW80" s="520"/>
      <c r="AX80" s="297"/>
      <c r="AY80" s="297"/>
      <c r="AZ80" s="297"/>
      <c r="BA80" s="298"/>
      <c r="BB80" s="298"/>
      <c r="BC80" s="298"/>
      <c r="BD80" s="298"/>
      <c r="BE80" s="298"/>
      <c r="BF80" s="298"/>
    </row>
    <row r="81" spans="2:58" s="306" customFormat="1" ht="4.5" customHeight="1" x14ac:dyDescent="0.25">
      <c r="B81" s="439"/>
      <c r="C81" s="307"/>
      <c r="D81" s="519"/>
      <c r="E81" s="519"/>
      <c r="F81" s="519"/>
      <c r="G81" s="519"/>
      <c r="H81" s="519"/>
      <c r="I81" s="519"/>
      <c r="J81" s="519"/>
      <c r="K81" s="519"/>
      <c r="L81" s="519"/>
      <c r="M81" s="519"/>
      <c r="N81" s="519"/>
      <c r="O81" s="519"/>
      <c r="P81" s="519"/>
      <c r="Q81" s="519"/>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20"/>
      <c r="AQ81" s="520"/>
      <c r="AR81" s="520"/>
      <c r="AS81" s="520"/>
      <c r="AT81" s="520"/>
      <c r="AU81" s="520"/>
      <c r="AV81" s="520"/>
      <c r="AW81" s="520"/>
      <c r="AX81" s="297"/>
      <c r="AY81" s="297"/>
      <c r="AZ81" s="297"/>
      <c r="BA81" s="298"/>
      <c r="BB81" s="298"/>
      <c r="BC81" s="298"/>
      <c r="BD81" s="298"/>
      <c r="BE81" s="298"/>
      <c r="BF81" s="298"/>
    </row>
    <row r="82" spans="2:58" s="306" customFormat="1" ht="5.25" customHeight="1" x14ac:dyDescent="0.25">
      <c r="B82" s="439"/>
      <c r="C82" s="307"/>
      <c r="D82" s="519"/>
      <c r="E82" s="519"/>
      <c r="F82" s="519"/>
      <c r="G82" s="519"/>
      <c r="H82" s="519"/>
      <c r="I82" s="519"/>
      <c r="J82" s="519"/>
      <c r="K82" s="519"/>
      <c r="L82" s="519"/>
      <c r="M82" s="519"/>
      <c r="N82" s="519"/>
      <c r="O82" s="519"/>
      <c r="P82" s="519"/>
      <c r="Q82" s="519"/>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20"/>
      <c r="AQ82" s="520"/>
      <c r="AR82" s="520"/>
      <c r="AS82" s="520"/>
      <c r="AT82" s="520"/>
      <c r="AU82" s="520"/>
      <c r="AV82" s="520"/>
      <c r="AW82" s="520"/>
      <c r="AX82" s="297"/>
      <c r="AY82" s="297"/>
      <c r="AZ82" s="297"/>
      <c r="BA82" s="298"/>
      <c r="BB82" s="298"/>
      <c r="BC82" s="298"/>
      <c r="BD82" s="298"/>
      <c r="BE82" s="298"/>
      <c r="BF82" s="298"/>
    </row>
    <row r="83" spans="2:58" s="306" customFormat="1" ht="5.25" customHeight="1" x14ac:dyDescent="0.25">
      <c r="B83" s="439"/>
      <c r="C83" s="307"/>
      <c r="D83" s="519"/>
      <c r="E83" s="519"/>
      <c r="F83" s="519"/>
      <c r="G83" s="519"/>
      <c r="H83" s="519"/>
      <c r="I83" s="519"/>
      <c r="J83" s="519"/>
      <c r="K83" s="519"/>
      <c r="L83" s="519"/>
      <c r="M83" s="519"/>
      <c r="N83" s="519"/>
      <c r="O83" s="519"/>
      <c r="P83" s="519"/>
      <c r="Q83" s="519"/>
      <c r="R83" s="519"/>
      <c r="S83" s="519"/>
      <c r="T83" s="519"/>
      <c r="U83" s="519"/>
      <c r="V83" s="519"/>
      <c r="W83" s="519"/>
      <c r="X83" s="519"/>
      <c r="Y83" s="519"/>
      <c r="Z83" s="519"/>
      <c r="AA83" s="519"/>
      <c r="AB83" s="519"/>
      <c r="AC83" s="519"/>
      <c r="AD83" s="519"/>
      <c r="AE83" s="519"/>
      <c r="AF83" s="519"/>
      <c r="AG83" s="519"/>
      <c r="AH83" s="519"/>
      <c r="AI83" s="519"/>
      <c r="AJ83" s="519"/>
      <c r="AK83" s="519"/>
      <c r="AL83" s="519"/>
      <c r="AM83" s="519"/>
      <c r="AN83" s="519"/>
      <c r="AO83" s="519"/>
      <c r="AP83" s="520"/>
      <c r="AQ83" s="520"/>
      <c r="AR83" s="520"/>
      <c r="AS83" s="520"/>
      <c r="AT83" s="520"/>
      <c r="AU83" s="520"/>
      <c r="AV83" s="520"/>
      <c r="AW83" s="520"/>
      <c r="AX83" s="297"/>
      <c r="AY83" s="297"/>
      <c r="AZ83" s="297"/>
      <c r="BA83" s="298"/>
      <c r="BB83" s="298"/>
      <c r="BC83" s="298"/>
      <c r="BD83" s="298"/>
      <c r="BE83" s="298"/>
      <c r="BF83" s="298"/>
    </row>
    <row r="84" spans="2:58" s="306" customFormat="1" ht="5.25" customHeight="1" x14ac:dyDescent="0.25">
      <c r="B84" s="439"/>
      <c r="C84" s="307"/>
      <c r="D84" s="519"/>
      <c r="E84" s="519"/>
      <c r="F84" s="519"/>
      <c r="G84" s="519"/>
      <c r="H84" s="519"/>
      <c r="I84" s="519"/>
      <c r="J84" s="519"/>
      <c r="K84" s="519"/>
      <c r="L84" s="519"/>
      <c r="M84" s="519"/>
      <c r="N84" s="519"/>
      <c r="O84" s="519"/>
      <c r="P84" s="519"/>
      <c r="Q84" s="519"/>
      <c r="R84" s="519"/>
      <c r="S84" s="519"/>
      <c r="T84" s="519"/>
      <c r="U84" s="519"/>
      <c r="V84" s="519"/>
      <c r="W84" s="519"/>
      <c r="X84" s="519"/>
      <c r="Y84" s="519"/>
      <c r="Z84" s="519"/>
      <c r="AA84" s="519"/>
      <c r="AB84" s="519"/>
      <c r="AC84" s="519"/>
      <c r="AD84" s="519"/>
      <c r="AE84" s="519"/>
      <c r="AF84" s="519"/>
      <c r="AG84" s="519"/>
      <c r="AH84" s="519"/>
      <c r="AI84" s="519"/>
      <c r="AJ84" s="519"/>
      <c r="AK84" s="519"/>
      <c r="AL84" s="519"/>
      <c r="AM84" s="519"/>
      <c r="AN84" s="519"/>
      <c r="AO84" s="519"/>
      <c r="AP84" s="308"/>
      <c r="AQ84" s="308"/>
      <c r="AR84" s="308"/>
      <c r="AS84" s="308"/>
      <c r="AT84" s="308"/>
      <c r="AU84" s="308"/>
      <c r="AV84" s="308"/>
      <c r="AW84" s="308"/>
      <c r="AX84" s="297"/>
      <c r="AY84" s="297"/>
      <c r="AZ84" s="297"/>
      <c r="BA84" s="298"/>
      <c r="BB84" s="298"/>
      <c r="BC84" s="298"/>
      <c r="BD84" s="298"/>
      <c r="BE84" s="298"/>
      <c r="BF84" s="298"/>
    </row>
    <row r="85" spans="2:58" s="306" customFormat="1" ht="5.25" customHeight="1" x14ac:dyDescent="0.25">
      <c r="B85" s="439"/>
      <c r="C85" s="307"/>
      <c r="D85" s="309"/>
      <c r="E85" s="309"/>
      <c r="F85" s="309"/>
      <c r="G85" s="309"/>
      <c r="H85" s="309"/>
      <c r="I85" s="309"/>
      <c r="J85" s="309"/>
      <c r="K85" s="309"/>
      <c r="L85" s="309"/>
      <c r="M85" s="309"/>
      <c r="N85" s="309"/>
      <c r="O85" s="309"/>
      <c r="P85" s="309"/>
      <c r="Q85" s="309"/>
      <c r="R85" s="439"/>
      <c r="S85" s="439"/>
      <c r="T85" s="439"/>
      <c r="U85" s="439"/>
      <c r="V85" s="439"/>
      <c r="W85" s="439"/>
      <c r="X85" s="439"/>
      <c r="Y85" s="439"/>
      <c r="Z85" s="122"/>
      <c r="AA85" s="122"/>
      <c r="AB85" s="122"/>
      <c r="AC85" s="122"/>
      <c r="AD85" s="122"/>
      <c r="AE85" s="122"/>
      <c r="AF85" s="122"/>
      <c r="AG85" s="122"/>
      <c r="AH85" s="122"/>
      <c r="AI85" s="122"/>
      <c r="AJ85" s="124"/>
      <c r="AK85" s="124"/>
      <c r="AL85" s="124"/>
      <c r="AM85" s="122"/>
      <c r="AN85" s="122"/>
      <c r="AO85" s="122"/>
      <c r="AP85" s="122"/>
      <c r="AQ85" s="122"/>
      <c r="AR85" s="122"/>
      <c r="AS85" s="122"/>
      <c r="AT85" s="122"/>
      <c r="AU85" s="125"/>
      <c r="AV85" s="125"/>
      <c r="AW85" s="123"/>
      <c r="AX85" s="297"/>
      <c r="AY85" s="297"/>
      <c r="AZ85" s="297"/>
      <c r="BA85" s="298"/>
      <c r="BB85" s="298"/>
      <c r="BC85" s="298"/>
      <c r="BD85" s="298"/>
      <c r="BE85" s="298"/>
      <c r="BF85" s="298"/>
    </row>
    <row r="86" spans="2:58" s="306" customFormat="1" ht="5.25" customHeight="1" x14ac:dyDescent="0.25">
      <c r="C86" s="310"/>
      <c r="D86" s="311"/>
      <c r="E86" s="311"/>
      <c r="F86" s="311"/>
      <c r="G86" s="311"/>
      <c r="H86" s="311"/>
      <c r="I86" s="311"/>
      <c r="J86" s="311"/>
      <c r="K86" s="311"/>
      <c r="L86" s="311"/>
      <c r="M86" s="311"/>
      <c r="N86" s="311"/>
      <c r="O86" s="311"/>
      <c r="P86" s="311"/>
      <c r="Q86" s="311"/>
      <c r="Z86" s="118"/>
      <c r="AA86" s="118"/>
      <c r="AB86" s="118"/>
      <c r="AC86" s="118"/>
      <c r="AD86" s="118"/>
      <c r="AE86" s="118"/>
      <c r="AF86" s="118"/>
      <c r="AG86" s="118"/>
      <c r="AH86" s="118"/>
      <c r="AI86" s="118"/>
      <c r="AJ86" s="120"/>
      <c r="AK86" s="120"/>
      <c r="AL86" s="120"/>
      <c r="AM86" s="118"/>
      <c r="AN86" s="118"/>
      <c r="AO86" s="118"/>
      <c r="AP86" s="118"/>
      <c r="AQ86" s="118"/>
      <c r="AR86" s="118"/>
      <c r="AS86" s="118"/>
      <c r="AT86" s="118"/>
      <c r="AU86" s="121"/>
      <c r="AV86" s="121"/>
      <c r="AW86" s="119"/>
      <c r="AX86" s="297"/>
      <c r="AY86" s="297"/>
      <c r="AZ86" s="297"/>
      <c r="BA86" s="298"/>
      <c r="BB86" s="298"/>
      <c r="BC86" s="298"/>
      <c r="BD86" s="298"/>
      <c r="BE86" s="298"/>
      <c r="BF86" s="298"/>
    </row>
    <row r="87" spans="2:58" s="306" customFormat="1" ht="17.25" customHeight="1" x14ac:dyDescent="0.25">
      <c r="C87" s="310"/>
      <c r="D87" s="311"/>
      <c r="E87" s="311"/>
      <c r="F87" s="311"/>
      <c r="G87" s="311"/>
      <c r="H87" s="311"/>
      <c r="I87" s="311"/>
      <c r="J87" s="311"/>
      <c r="K87" s="311"/>
      <c r="L87" s="311"/>
      <c r="M87" s="311"/>
      <c r="N87" s="311"/>
      <c r="O87" s="311"/>
      <c r="P87" s="311"/>
      <c r="Q87" s="311"/>
      <c r="Z87" s="118"/>
      <c r="AA87" s="118"/>
      <c r="AB87" s="118"/>
      <c r="AC87" s="118"/>
      <c r="AD87" s="118"/>
      <c r="AE87" s="118"/>
      <c r="AF87" s="118"/>
      <c r="AG87" s="118"/>
      <c r="AH87" s="118"/>
      <c r="AI87" s="118"/>
      <c r="AJ87" s="120"/>
      <c r="AK87" s="120"/>
      <c r="AL87" s="120"/>
      <c r="AM87" s="118"/>
      <c r="AN87" s="118"/>
      <c r="AO87" s="118"/>
      <c r="AP87" s="118"/>
      <c r="AQ87" s="118"/>
      <c r="AR87" s="118"/>
      <c r="AS87" s="118"/>
      <c r="AT87" s="118"/>
      <c r="AU87" s="121"/>
      <c r="AV87" s="121"/>
      <c r="AW87" s="119"/>
      <c r="AX87" s="297"/>
      <c r="AY87" s="297"/>
      <c r="AZ87" s="297"/>
      <c r="BA87" s="298"/>
      <c r="BB87" s="298"/>
      <c r="BC87" s="298"/>
      <c r="BD87" s="298"/>
      <c r="BE87" s="298"/>
      <c r="BF87" s="298"/>
    </row>
    <row r="88" spans="2:58" s="306" customFormat="1" ht="17.25" customHeight="1" x14ac:dyDescent="0.25">
      <c r="B88" s="458" t="s">
        <v>90</v>
      </c>
      <c r="C88" s="458"/>
      <c r="D88" s="458"/>
      <c r="E88" s="458"/>
      <c r="F88" s="458"/>
      <c r="G88" s="458"/>
      <c r="H88" s="458"/>
      <c r="I88" s="458"/>
      <c r="J88" s="458"/>
      <c r="K88" s="458"/>
      <c r="L88" s="458"/>
      <c r="M88" s="458"/>
      <c r="N88" s="458"/>
      <c r="O88" s="458"/>
      <c r="P88" s="458"/>
      <c r="Q88" s="458"/>
      <c r="R88" s="458"/>
      <c r="S88" s="458"/>
      <c r="T88" s="458"/>
      <c r="U88" s="458"/>
      <c r="V88" s="458"/>
      <c r="W88" s="458"/>
      <c r="X88" s="458"/>
      <c r="Y88" s="458"/>
      <c r="Z88" s="458"/>
      <c r="AA88" s="458"/>
      <c r="AB88" s="458"/>
      <c r="AC88" s="458"/>
      <c r="AD88" s="458"/>
      <c r="AE88" s="458"/>
      <c r="AF88" s="458"/>
      <c r="AG88" s="458"/>
      <c r="AH88" s="458"/>
      <c r="AI88" s="458"/>
      <c r="AJ88" s="458"/>
      <c r="AK88" s="458"/>
      <c r="AL88" s="458"/>
      <c r="AM88" s="458"/>
      <c r="AN88" s="458"/>
      <c r="AO88" s="458"/>
      <c r="AP88" s="458"/>
      <c r="AQ88" s="458"/>
      <c r="AR88" s="458"/>
      <c r="AS88" s="458"/>
      <c r="AT88" s="458"/>
      <c r="AU88" s="458"/>
      <c r="AV88" s="458"/>
      <c r="AW88" s="458"/>
      <c r="AX88" s="297"/>
      <c r="AY88" s="297"/>
      <c r="AZ88" s="297"/>
      <c r="BA88" s="298"/>
      <c r="BB88" s="298"/>
      <c r="BC88" s="298"/>
      <c r="BD88" s="298"/>
      <c r="BE88" s="298"/>
      <c r="BF88" s="298"/>
    </row>
    <row r="89" spans="2:58" s="306" customFormat="1" ht="7.5" customHeight="1" x14ac:dyDescent="0.25">
      <c r="B89" s="312"/>
      <c r="C89" s="313"/>
      <c r="D89" s="314"/>
      <c r="E89" s="314"/>
      <c r="F89" s="314"/>
      <c r="G89" s="314"/>
      <c r="H89" s="314"/>
      <c r="I89" s="314"/>
      <c r="J89" s="314"/>
      <c r="K89" s="314"/>
      <c r="L89" s="314"/>
      <c r="M89" s="314"/>
      <c r="N89" s="314"/>
      <c r="O89" s="314"/>
      <c r="P89" s="314"/>
      <c r="Q89" s="314"/>
      <c r="R89" s="312"/>
      <c r="S89" s="312"/>
      <c r="T89" s="312"/>
      <c r="U89" s="312"/>
      <c r="V89" s="312"/>
      <c r="W89" s="312"/>
      <c r="X89" s="312"/>
      <c r="Y89" s="312"/>
      <c r="Z89" s="126"/>
      <c r="AA89" s="126"/>
      <c r="AB89" s="126"/>
      <c r="AC89" s="126"/>
      <c r="AD89" s="126"/>
      <c r="AE89" s="126"/>
      <c r="AF89" s="126"/>
      <c r="AG89" s="126"/>
      <c r="AH89" s="126"/>
      <c r="AI89" s="126"/>
      <c r="AJ89" s="127"/>
      <c r="AK89" s="127"/>
      <c r="AL89" s="127"/>
      <c r="AM89" s="126"/>
      <c r="AN89" s="126"/>
      <c r="AO89" s="126"/>
      <c r="AP89" s="126"/>
      <c r="AQ89" s="126"/>
      <c r="AR89" s="126"/>
      <c r="AS89" s="126"/>
      <c r="AT89" s="126"/>
      <c r="AU89" s="128"/>
      <c r="AV89" s="128"/>
      <c r="AW89" s="129"/>
      <c r="AX89" s="297"/>
      <c r="AY89" s="297"/>
      <c r="AZ89" s="297"/>
      <c r="BA89" s="298"/>
      <c r="BB89" s="298"/>
      <c r="BC89" s="298"/>
      <c r="BD89" s="298"/>
      <c r="BE89" s="298"/>
      <c r="BF89" s="298"/>
    </row>
    <row r="90" spans="2:58" s="306" customFormat="1" ht="17.25" customHeight="1" x14ac:dyDescent="0.25">
      <c r="B90" s="484" t="s">
        <v>91</v>
      </c>
      <c r="C90" s="484"/>
      <c r="D90" s="484"/>
      <c r="E90" s="484"/>
      <c r="F90" s="484"/>
      <c r="G90" s="484"/>
      <c r="H90" s="484"/>
      <c r="I90" s="484"/>
      <c r="J90" s="484"/>
      <c r="K90" s="484"/>
      <c r="L90" s="484"/>
      <c r="M90" s="484"/>
      <c r="N90" s="484"/>
      <c r="O90" s="484"/>
      <c r="P90" s="484"/>
      <c r="Q90" s="484"/>
      <c r="R90" s="484"/>
      <c r="S90" s="484"/>
      <c r="T90" s="484"/>
      <c r="U90" s="484"/>
      <c r="V90" s="484"/>
      <c r="W90" s="484"/>
      <c r="X90" s="484"/>
      <c r="Y90" s="484"/>
      <c r="Z90" s="484"/>
      <c r="AA90" s="484"/>
      <c r="AB90" s="484"/>
      <c r="AC90" s="484"/>
      <c r="AD90" s="484"/>
      <c r="AE90" s="484"/>
      <c r="AF90" s="484"/>
      <c r="AG90" s="484"/>
      <c r="AH90" s="484"/>
      <c r="AI90" s="484"/>
      <c r="AJ90" s="484"/>
      <c r="AK90" s="484"/>
      <c r="AL90" s="484"/>
      <c r="AM90" s="484"/>
      <c r="AN90" s="484"/>
      <c r="AO90" s="484"/>
      <c r="AP90" s="484"/>
      <c r="AQ90" s="484"/>
      <c r="AR90" s="484"/>
      <c r="AS90" s="484"/>
      <c r="AT90" s="484"/>
      <c r="AU90" s="484"/>
      <c r="AV90" s="484"/>
      <c r="AW90" s="484"/>
      <c r="AX90" s="297"/>
      <c r="AY90" s="297"/>
      <c r="AZ90" s="297"/>
      <c r="BA90" s="298"/>
      <c r="BB90" s="298"/>
      <c r="BC90" s="298"/>
      <c r="BD90" s="298"/>
      <c r="BE90" s="298"/>
      <c r="BF90" s="298"/>
    </row>
    <row r="91" spans="2:58" s="306" customFormat="1" ht="13.5" customHeight="1" x14ac:dyDescent="0.25">
      <c r="B91" s="312"/>
      <c r="C91" s="313"/>
      <c r="D91" s="314"/>
      <c r="E91" s="314"/>
      <c r="F91" s="314"/>
      <c r="G91" s="314"/>
      <c r="H91" s="314"/>
      <c r="I91" s="314"/>
      <c r="J91" s="314"/>
      <c r="K91" s="314"/>
      <c r="L91" s="314"/>
      <c r="M91" s="314"/>
      <c r="N91" s="314"/>
      <c r="O91" s="314"/>
      <c r="P91" s="314"/>
      <c r="Q91" s="314"/>
      <c r="R91" s="312"/>
      <c r="S91" s="312"/>
      <c r="T91" s="312"/>
      <c r="U91" s="312"/>
      <c r="V91" s="312"/>
      <c r="W91" s="312"/>
      <c r="X91" s="312"/>
      <c r="Y91" s="312"/>
      <c r="Z91" s="126"/>
      <c r="AA91" s="126"/>
      <c r="AB91" s="126"/>
      <c r="AC91" s="126"/>
      <c r="AD91" s="126"/>
      <c r="AE91" s="126"/>
      <c r="AF91" s="126"/>
      <c r="AG91" s="126"/>
      <c r="AH91" s="126"/>
      <c r="AI91" s="126"/>
      <c r="AJ91" s="127"/>
      <c r="AK91" s="127"/>
      <c r="AL91" s="127"/>
      <c r="AM91" s="126"/>
      <c r="AN91" s="126"/>
      <c r="AO91" s="126"/>
      <c r="AP91" s="126"/>
      <c r="AQ91" s="126"/>
      <c r="AR91" s="126"/>
      <c r="AS91" s="126"/>
      <c r="AT91" s="126"/>
      <c r="AU91" s="128"/>
      <c r="AV91" s="128"/>
      <c r="AW91" s="129"/>
      <c r="AX91" s="297"/>
      <c r="AY91" s="297"/>
      <c r="AZ91" s="297"/>
      <c r="BA91" s="298"/>
      <c r="BB91" s="298"/>
      <c r="BC91" s="298"/>
      <c r="BD91" s="298"/>
      <c r="BE91" s="298"/>
      <c r="BF91" s="298"/>
    </row>
    <row r="92" spans="2:58" s="306" customFormat="1" ht="17.25" customHeight="1" x14ac:dyDescent="0.25">
      <c r="C92" s="310"/>
      <c r="D92" s="311"/>
      <c r="E92" s="311"/>
      <c r="F92" s="311"/>
      <c r="G92" s="311"/>
      <c r="H92" s="311"/>
      <c r="I92" s="311"/>
      <c r="J92" s="311"/>
      <c r="K92" s="311"/>
      <c r="L92" s="311"/>
      <c r="M92" s="311"/>
      <c r="N92" s="311"/>
      <c r="O92" s="311"/>
      <c r="P92" s="311"/>
      <c r="Q92" s="311"/>
      <c r="Z92" s="118"/>
      <c r="AA92" s="118"/>
      <c r="AB92" s="118"/>
      <c r="AC92" s="118"/>
      <c r="AD92" s="118"/>
      <c r="AE92" s="118"/>
      <c r="AF92" s="118"/>
      <c r="AG92" s="118"/>
      <c r="AH92" s="118"/>
      <c r="AI92" s="118"/>
      <c r="AJ92" s="120"/>
      <c r="AK92" s="120"/>
      <c r="AL92" s="120"/>
      <c r="AM92" s="118"/>
      <c r="AN92" s="118"/>
      <c r="AO92" s="118"/>
      <c r="AP92" s="118"/>
      <c r="AQ92" s="118"/>
      <c r="AR92" s="118"/>
      <c r="AS92" s="118"/>
      <c r="AT92" s="118"/>
      <c r="AU92" s="121"/>
      <c r="AV92" s="121"/>
      <c r="AW92" s="119"/>
      <c r="AX92" s="297"/>
      <c r="AY92" s="297"/>
      <c r="AZ92" s="297"/>
      <c r="BA92" s="298"/>
      <c r="BB92" s="298"/>
      <c r="BC92" s="298"/>
      <c r="BD92" s="298"/>
      <c r="BE92" s="298"/>
      <c r="BF92" s="298"/>
    </row>
    <row r="93" spans="2:58" s="306" customFormat="1" ht="48.75" customHeight="1" x14ac:dyDescent="0.25">
      <c r="B93" s="541" t="s">
        <v>105</v>
      </c>
      <c r="C93" s="541"/>
      <c r="D93" s="541"/>
      <c r="E93" s="541"/>
      <c r="F93" s="541"/>
      <c r="G93" s="541"/>
      <c r="H93" s="541"/>
      <c r="I93" s="541"/>
      <c r="J93" s="541"/>
      <c r="K93" s="541"/>
      <c r="L93" s="541"/>
      <c r="M93" s="541"/>
      <c r="N93" s="541"/>
      <c r="O93" s="541"/>
      <c r="P93" s="541"/>
      <c r="Q93" s="541"/>
      <c r="R93" s="541"/>
      <c r="S93" s="541"/>
      <c r="T93" s="541"/>
      <c r="U93" s="541"/>
      <c r="V93" s="541"/>
      <c r="W93" s="541"/>
      <c r="X93" s="541"/>
      <c r="Y93" s="541"/>
      <c r="Z93" s="541"/>
      <c r="AA93" s="541"/>
      <c r="AB93" s="541"/>
      <c r="AC93" s="541"/>
      <c r="AD93" s="541"/>
      <c r="AE93" s="541"/>
      <c r="AF93" s="541"/>
      <c r="AG93" s="541"/>
      <c r="AH93" s="541"/>
      <c r="AI93" s="541"/>
      <c r="AJ93" s="541"/>
      <c r="AK93" s="541"/>
      <c r="AL93" s="541"/>
      <c r="AM93" s="541"/>
      <c r="AN93" s="541"/>
      <c r="AO93" s="541"/>
      <c r="AP93" s="541"/>
      <c r="AQ93" s="541"/>
      <c r="AR93" s="541"/>
      <c r="AS93" s="541"/>
      <c r="AT93" s="541"/>
      <c r="AU93" s="541"/>
      <c r="AV93" s="541"/>
      <c r="AW93" s="541"/>
      <c r="AX93" s="297"/>
      <c r="AY93" s="297"/>
      <c r="AZ93" s="297"/>
      <c r="BA93" s="298"/>
      <c r="BB93" s="298"/>
      <c r="BC93" s="298"/>
      <c r="BD93" s="298"/>
      <c r="BE93" s="298"/>
      <c r="BF93" s="298"/>
    </row>
    <row r="94" spans="2:58" s="306" customFormat="1" ht="17.25" customHeight="1" x14ac:dyDescent="0.25">
      <c r="B94" s="485" t="s">
        <v>170</v>
      </c>
      <c r="C94" s="485"/>
      <c r="D94" s="485"/>
      <c r="E94" s="485"/>
      <c r="F94" s="485"/>
      <c r="G94" s="485"/>
      <c r="H94" s="485"/>
      <c r="I94" s="485"/>
      <c r="J94" s="485"/>
      <c r="K94" s="485"/>
      <c r="L94" s="485"/>
      <c r="M94" s="485"/>
      <c r="N94" s="485"/>
      <c r="O94" s="485"/>
      <c r="P94" s="485"/>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c r="AW94" s="485"/>
      <c r="AX94" s="297"/>
      <c r="AY94" s="297"/>
      <c r="AZ94" s="297"/>
      <c r="BA94" s="298"/>
      <c r="BB94" s="298"/>
      <c r="BC94" s="298"/>
      <c r="BD94" s="298"/>
      <c r="BE94" s="298"/>
      <c r="BF94" s="298"/>
    </row>
    <row r="95" spans="2:58" s="306" customFormat="1" ht="17.25" customHeight="1" x14ac:dyDescent="0.25">
      <c r="B95" s="485"/>
      <c r="C95" s="485"/>
      <c r="D95" s="485"/>
      <c r="E95" s="485"/>
      <c r="F95" s="485"/>
      <c r="G95" s="485"/>
      <c r="H95" s="485"/>
      <c r="I95" s="485"/>
      <c r="J95" s="485"/>
      <c r="K95" s="485"/>
      <c r="L95" s="485"/>
      <c r="M95" s="485"/>
      <c r="N95" s="485"/>
      <c r="O95" s="485"/>
      <c r="P95" s="485"/>
      <c r="Q95" s="485"/>
      <c r="R95" s="485"/>
      <c r="S95" s="485"/>
      <c r="T95" s="485"/>
      <c r="U95" s="485"/>
      <c r="V95" s="485"/>
      <c r="W95" s="485"/>
      <c r="X95" s="485"/>
      <c r="Y95" s="485"/>
      <c r="Z95" s="485"/>
      <c r="AA95" s="485"/>
      <c r="AB95" s="485"/>
      <c r="AC95" s="485"/>
      <c r="AD95" s="485"/>
      <c r="AE95" s="485"/>
      <c r="AF95" s="485"/>
      <c r="AG95" s="485"/>
      <c r="AH95" s="485"/>
      <c r="AI95" s="485"/>
      <c r="AJ95" s="485"/>
      <c r="AK95" s="485"/>
      <c r="AL95" s="485"/>
      <c r="AM95" s="485"/>
      <c r="AN95" s="485"/>
      <c r="AO95" s="485"/>
      <c r="AP95" s="485"/>
      <c r="AQ95" s="485"/>
      <c r="AR95" s="485"/>
      <c r="AS95" s="485"/>
      <c r="AT95" s="485"/>
      <c r="AU95" s="485"/>
      <c r="AV95" s="485"/>
      <c r="AW95" s="485"/>
      <c r="AX95" s="297"/>
      <c r="AY95" s="297"/>
      <c r="AZ95" s="297"/>
      <c r="BA95" s="298"/>
      <c r="BB95" s="298"/>
      <c r="BC95" s="298"/>
      <c r="BD95" s="298"/>
      <c r="BE95" s="298"/>
      <c r="BF95" s="298"/>
    </row>
    <row r="96" spans="2:58" s="306" customFormat="1" ht="17.25" customHeight="1" x14ac:dyDescent="0.25">
      <c r="B96" s="485"/>
      <c r="C96" s="485"/>
      <c r="D96" s="485"/>
      <c r="E96" s="485"/>
      <c r="F96" s="485"/>
      <c r="G96" s="485"/>
      <c r="H96" s="485"/>
      <c r="I96" s="485"/>
      <c r="J96" s="485"/>
      <c r="K96" s="485"/>
      <c r="L96" s="485"/>
      <c r="M96" s="485"/>
      <c r="N96" s="485"/>
      <c r="O96" s="485"/>
      <c r="P96" s="485"/>
      <c r="Q96" s="485"/>
      <c r="R96" s="485"/>
      <c r="S96" s="485"/>
      <c r="T96" s="485"/>
      <c r="U96" s="485"/>
      <c r="V96" s="485"/>
      <c r="W96" s="485"/>
      <c r="X96" s="485"/>
      <c r="Y96" s="485"/>
      <c r="Z96" s="485"/>
      <c r="AA96" s="485"/>
      <c r="AB96" s="485"/>
      <c r="AC96" s="485"/>
      <c r="AD96" s="485"/>
      <c r="AE96" s="485"/>
      <c r="AF96" s="485"/>
      <c r="AG96" s="485"/>
      <c r="AH96" s="485"/>
      <c r="AI96" s="485"/>
      <c r="AJ96" s="485"/>
      <c r="AK96" s="485"/>
      <c r="AL96" s="485"/>
      <c r="AM96" s="485"/>
      <c r="AN96" s="485"/>
      <c r="AO96" s="485"/>
      <c r="AP96" s="485"/>
      <c r="AQ96" s="485"/>
      <c r="AR96" s="485"/>
      <c r="AS96" s="485"/>
      <c r="AT96" s="485"/>
      <c r="AU96" s="485"/>
      <c r="AV96" s="485"/>
      <c r="AW96" s="485"/>
      <c r="AX96" s="297"/>
      <c r="AY96" s="297"/>
      <c r="AZ96" s="297"/>
      <c r="BA96" s="298"/>
      <c r="BB96" s="298"/>
      <c r="BC96" s="298"/>
      <c r="BD96" s="298"/>
      <c r="BE96" s="298"/>
      <c r="BF96" s="298"/>
    </row>
    <row r="97" spans="2:58" s="306" customFormat="1" ht="17.25" customHeight="1" x14ac:dyDescent="0.25">
      <c r="B97" s="485"/>
      <c r="C97" s="485"/>
      <c r="D97" s="485"/>
      <c r="E97" s="485"/>
      <c r="F97" s="485"/>
      <c r="G97" s="485"/>
      <c r="H97" s="485"/>
      <c r="I97" s="485"/>
      <c r="J97" s="485"/>
      <c r="K97" s="485"/>
      <c r="L97" s="485"/>
      <c r="M97" s="485"/>
      <c r="N97" s="485"/>
      <c r="O97" s="485"/>
      <c r="P97" s="485"/>
      <c r="Q97" s="485"/>
      <c r="R97" s="485"/>
      <c r="S97" s="485"/>
      <c r="T97" s="485"/>
      <c r="U97" s="485"/>
      <c r="V97" s="485"/>
      <c r="W97" s="485"/>
      <c r="X97" s="485"/>
      <c r="Y97" s="485"/>
      <c r="Z97" s="485"/>
      <c r="AA97" s="485"/>
      <c r="AB97" s="485"/>
      <c r="AC97" s="485"/>
      <c r="AD97" s="485"/>
      <c r="AE97" s="485"/>
      <c r="AF97" s="485"/>
      <c r="AG97" s="485"/>
      <c r="AH97" s="485"/>
      <c r="AI97" s="485"/>
      <c r="AJ97" s="485"/>
      <c r="AK97" s="485"/>
      <c r="AL97" s="485"/>
      <c r="AM97" s="485"/>
      <c r="AN97" s="485"/>
      <c r="AO97" s="485"/>
      <c r="AP97" s="485"/>
      <c r="AQ97" s="485"/>
      <c r="AR97" s="485"/>
      <c r="AS97" s="485"/>
      <c r="AT97" s="485"/>
      <c r="AU97" s="485"/>
      <c r="AV97" s="485"/>
      <c r="AW97" s="485"/>
      <c r="AX97" s="297"/>
      <c r="AY97" s="297"/>
      <c r="AZ97" s="297"/>
      <c r="BA97" s="298"/>
      <c r="BB97" s="298"/>
      <c r="BC97" s="298"/>
      <c r="BD97" s="298"/>
      <c r="BE97" s="298"/>
      <c r="BF97" s="298"/>
    </row>
    <row r="98" spans="2:58" s="306" customFormat="1" ht="71.25" customHeight="1" x14ac:dyDescent="0.25">
      <c r="B98" s="485"/>
      <c r="C98" s="485"/>
      <c r="D98" s="485"/>
      <c r="E98" s="485"/>
      <c r="F98" s="485"/>
      <c r="G98" s="485"/>
      <c r="H98" s="485"/>
      <c r="I98" s="485"/>
      <c r="J98" s="485"/>
      <c r="K98" s="485"/>
      <c r="L98" s="485"/>
      <c r="M98" s="485"/>
      <c r="N98" s="485"/>
      <c r="O98" s="485"/>
      <c r="P98" s="485"/>
      <c r="Q98" s="485"/>
      <c r="R98" s="485"/>
      <c r="S98" s="485"/>
      <c r="T98" s="485"/>
      <c r="U98" s="485"/>
      <c r="V98" s="485"/>
      <c r="W98" s="485"/>
      <c r="X98" s="485"/>
      <c r="Y98" s="485"/>
      <c r="Z98" s="485"/>
      <c r="AA98" s="485"/>
      <c r="AB98" s="485"/>
      <c r="AC98" s="485"/>
      <c r="AD98" s="485"/>
      <c r="AE98" s="485"/>
      <c r="AF98" s="485"/>
      <c r="AG98" s="485"/>
      <c r="AH98" s="485"/>
      <c r="AI98" s="485"/>
      <c r="AJ98" s="485"/>
      <c r="AK98" s="485"/>
      <c r="AL98" s="485"/>
      <c r="AM98" s="485"/>
      <c r="AN98" s="485"/>
      <c r="AO98" s="485"/>
      <c r="AP98" s="485"/>
      <c r="AQ98" s="485"/>
      <c r="AR98" s="485"/>
      <c r="AS98" s="485"/>
      <c r="AT98" s="485"/>
      <c r="AU98" s="485"/>
      <c r="AV98" s="485"/>
      <c r="AW98" s="485"/>
      <c r="AX98" s="297"/>
      <c r="AY98" s="297"/>
      <c r="AZ98" s="297"/>
      <c r="BA98" s="298"/>
      <c r="BB98" s="298"/>
      <c r="BC98" s="298"/>
      <c r="BD98" s="298"/>
      <c r="BE98" s="298"/>
      <c r="BF98" s="298"/>
    </row>
    <row r="99" spans="2:58" s="306" customFormat="1" ht="12.75" customHeight="1" x14ac:dyDescent="0.25">
      <c r="B99" s="439"/>
      <c r="C99" s="307"/>
      <c r="D99" s="309"/>
      <c r="E99" s="309"/>
      <c r="F99" s="309"/>
      <c r="G99" s="309"/>
      <c r="H99" s="309"/>
      <c r="I99" s="309"/>
      <c r="J99" s="309"/>
      <c r="K99" s="309"/>
      <c r="L99" s="309"/>
      <c r="M99" s="309"/>
      <c r="N99" s="309"/>
      <c r="O99" s="309"/>
      <c r="P99" s="309"/>
      <c r="Q99" s="309"/>
      <c r="R99" s="439"/>
      <c r="S99" s="439"/>
      <c r="T99" s="439"/>
      <c r="U99" s="439"/>
      <c r="V99" s="439"/>
      <c r="W99" s="439"/>
      <c r="X99" s="439"/>
      <c r="Y99" s="439"/>
      <c r="Z99" s="122"/>
      <c r="AA99" s="122"/>
      <c r="AB99" s="122"/>
      <c r="AC99" s="122"/>
      <c r="AD99" s="122"/>
      <c r="AE99" s="122"/>
      <c r="AF99" s="122"/>
      <c r="AG99" s="122"/>
      <c r="AH99" s="122"/>
      <c r="AI99" s="122"/>
      <c r="AJ99" s="124"/>
      <c r="AK99" s="124"/>
      <c r="AL99" s="124"/>
      <c r="AM99" s="122"/>
      <c r="AN99" s="122"/>
      <c r="AO99" s="122"/>
      <c r="AP99" s="122"/>
      <c r="AQ99" s="122"/>
      <c r="AR99" s="122"/>
      <c r="AS99" s="122"/>
      <c r="AT99" s="122"/>
      <c r="AU99" s="125"/>
      <c r="AV99" s="125"/>
      <c r="AW99" s="123"/>
      <c r="AX99" s="297"/>
      <c r="AY99" s="297"/>
      <c r="AZ99" s="297"/>
      <c r="BA99" s="298"/>
      <c r="BB99" s="298"/>
      <c r="BC99" s="298"/>
      <c r="BD99" s="298"/>
      <c r="BE99" s="298"/>
      <c r="BF99" s="298"/>
    </row>
    <row r="100" spans="2:58" s="306" customFormat="1" ht="17.25" customHeight="1" x14ac:dyDescent="0.25">
      <c r="B100" s="439"/>
      <c r="C100" s="108"/>
      <c r="D100" s="309"/>
      <c r="E100" s="309"/>
      <c r="F100" s="309"/>
      <c r="G100" s="486" t="s">
        <v>64</v>
      </c>
      <c r="H100" s="486"/>
      <c r="I100" s="486"/>
      <c r="J100" s="486"/>
      <c r="K100" s="486"/>
      <c r="L100" s="486"/>
      <c r="M100" s="486"/>
      <c r="N100" s="486"/>
      <c r="O100" s="486"/>
      <c r="P100" s="486"/>
      <c r="Q100" s="486"/>
      <c r="R100" s="486"/>
      <c r="S100" s="486"/>
      <c r="T100" s="486"/>
      <c r="U100" s="486"/>
      <c r="V100" s="486"/>
      <c r="W100" s="486"/>
      <c r="X100" s="486"/>
      <c r="Y100" s="486"/>
      <c r="Z100" s="486"/>
      <c r="AA100" s="486"/>
      <c r="AB100" s="486"/>
      <c r="AC100" s="486"/>
      <c r="AD100" s="486"/>
      <c r="AE100" s="486"/>
      <c r="AF100" s="486"/>
      <c r="AG100" s="486"/>
      <c r="AH100" s="486"/>
      <c r="AI100" s="486"/>
      <c r="AJ100" s="315"/>
      <c r="AK100" s="521" t="s">
        <v>65</v>
      </c>
      <c r="AL100" s="521"/>
      <c r="AM100" s="521"/>
      <c r="AN100" s="521"/>
      <c r="AO100" s="521"/>
      <c r="AP100" s="521"/>
      <c r="AQ100" s="521"/>
      <c r="AR100" s="521"/>
      <c r="AS100" s="521"/>
      <c r="AT100" s="521"/>
      <c r="AU100" s="521"/>
      <c r="AV100" s="435"/>
      <c r="AW100" s="315"/>
      <c r="AX100" s="297"/>
      <c r="AY100" s="297"/>
      <c r="AZ100" s="297"/>
      <c r="BA100" s="298"/>
      <c r="BB100" s="298"/>
      <c r="BC100" s="298"/>
      <c r="BD100" s="298"/>
      <c r="BE100" s="298"/>
      <c r="BF100" s="298"/>
    </row>
    <row r="101" spans="2:58" s="306" customFormat="1" ht="8.25" customHeight="1" x14ac:dyDescent="0.25">
      <c r="B101" s="439"/>
      <c r="C101" s="307"/>
      <c r="D101" s="309"/>
      <c r="E101" s="309"/>
      <c r="F101" s="309"/>
      <c r="G101" s="486"/>
      <c r="H101" s="486"/>
      <c r="I101" s="486"/>
      <c r="J101" s="486"/>
      <c r="K101" s="486"/>
      <c r="L101" s="486"/>
      <c r="M101" s="486"/>
      <c r="N101" s="486"/>
      <c r="O101" s="486"/>
      <c r="P101" s="486"/>
      <c r="Q101" s="486"/>
      <c r="R101" s="486"/>
      <c r="S101" s="486"/>
      <c r="T101" s="486"/>
      <c r="U101" s="486"/>
      <c r="V101" s="486"/>
      <c r="W101" s="486"/>
      <c r="X101" s="486"/>
      <c r="Y101" s="486"/>
      <c r="Z101" s="486"/>
      <c r="AA101" s="486"/>
      <c r="AB101" s="486"/>
      <c r="AC101" s="486"/>
      <c r="AD101" s="486"/>
      <c r="AE101" s="486"/>
      <c r="AF101" s="486"/>
      <c r="AG101" s="486"/>
      <c r="AH101" s="486"/>
      <c r="AI101" s="486"/>
      <c r="AJ101" s="315"/>
      <c r="AK101" s="533"/>
      <c r="AL101" s="533"/>
      <c r="AM101" s="533"/>
      <c r="AN101" s="533"/>
      <c r="AO101" s="533"/>
      <c r="AP101" s="533"/>
      <c r="AQ101" s="533"/>
      <c r="AR101" s="533"/>
      <c r="AS101" s="533"/>
      <c r="AT101" s="533"/>
      <c r="AU101" s="533"/>
      <c r="AV101" s="533"/>
      <c r="AW101" s="315"/>
      <c r="AX101" s="297"/>
      <c r="AY101" s="297"/>
      <c r="AZ101" s="297"/>
      <c r="BA101" s="298"/>
      <c r="BB101" s="298"/>
      <c r="BC101" s="298"/>
      <c r="BD101" s="298"/>
      <c r="BE101" s="298"/>
      <c r="BF101" s="298"/>
    </row>
    <row r="102" spans="2:58" s="320" customFormat="1" ht="4.5" customHeight="1" x14ac:dyDescent="0.25">
      <c r="B102" s="317"/>
      <c r="C102" s="317"/>
      <c r="D102" s="318"/>
      <c r="E102" s="318"/>
      <c r="F102" s="318"/>
      <c r="G102" s="486"/>
      <c r="H102" s="486"/>
      <c r="I102" s="486"/>
      <c r="J102" s="486"/>
      <c r="K102" s="486"/>
      <c r="L102" s="486"/>
      <c r="M102" s="486"/>
      <c r="N102" s="486"/>
      <c r="O102" s="486"/>
      <c r="P102" s="486"/>
      <c r="Q102" s="486"/>
      <c r="R102" s="486"/>
      <c r="S102" s="486"/>
      <c r="T102" s="486"/>
      <c r="U102" s="486"/>
      <c r="V102" s="486"/>
      <c r="W102" s="486"/>
      <c r="X102" s="486"/>
      <c r="Y102" s="486"/>
      <c r="Z102" s="486"/>
      <c r="AA102" s="486"/>
      <c r="AB102" s="486"/>
      <c r="AC102" s="486"/>
      <c r="AD102" s="486"/>
      <c r="AE102" s="486"/>
      <c r="AF102" s="486"/>
      <c r="AG102" s="486"/>
      <c r="AH102" s="486"/>
      <c r="AI102" s="486"/>
      <c r="AJ102" s="107"/>
      <c r="AK102" s="533"/>
      <c r="AL102" s="533"/>
      <c r="AM102" s="533"/>
      <c r="AN102" s="533"/>
      <c r="AO102" s="533"/>
      <c r="AP102" s="533"/>
      <c r="AQ102" s="533"/>
      <c r="AR102" s="533"/>
      <c r="AS102" s="533"/>
      <c r="AT102" s="533"/>
      <c r="AU102" s="533"/>
      <c r="AV102" s="533"/>
      <c r="AW102" s="319"/>
      <c r="AX102" s="256"/>
      <c r="AY102" s="256"/>
      <c r="AZ102" s="196"/>
      <c r="BA102" s="196"/>
      <c r="BB102" s="196"/>
      <c r="BC102" s="196"/>
      <c r="BD102" s="196"/>
      <c r="BE102" s="196"/>
    </row>
    <row r="103" spans="2:58" s="320" customFormat="1" ht="12.75" customHeight="1" x14ac:dyDescent="0.25">
      <c r="B103" s="321"/>
      <c r="C103" s="317"/>
      <c r="D103" s="317"/>
      <c r="E103" s="317"/>
      <c r="F103" s="317"/>
      <c r="G103" s="486"/>
      <c r="H103" s="486"/>
      <c r="I103" s="486"/>
      <c r="J103" s="486"/>
      <c r="K103" s="486"/>
      <c r="L103" s="486"/>
      <c r="M103" s="486"/>
      <c r="N103" s="486"/>
      <c r="O103" s="486"/>
      <c r="P103" s="486"/>
      <c r="Q103" s="486"/>
      <c r="R103" s="486"/>
      <c r="S103" s="486"/>
      <c r="T103" s="486"/>
      <c r="U103" s="486"/>
      <c r="V103" s="486"/>
      <c r="W103" s="486"/>
      <c r="X103" s="486"/>
      <c r="Y103" s="486"/>
      <c r="Z103" s="486"/>
      <c r="AA103" s="486"/>
      <c r="AB103" s="486"/>
      <c r="AC103" s="486"/>
      <c r="AD103" s="486"/>
      <c r="AE103" s="486"/>
      <c r="AF103" s="486"/>
      <c r="AG103" s="486"/>
      <c r="AH103" s="486"/>
      <c r="AI103" s="486"/>
      <c r="AJ103" s="317"/>
      <c r="AK103" s="533"/>
      <c r="AL103" s="533"/>
      <c r="AM103" s="533"/>
      <c r="AN103" s="533"/>
      <c r="AO103" s="533"/>
      <c r="AP103" s="533"/>
      <c r="AQ103" s="533"/>
      <c r="AR103" s="533"/>
      <c r="AS103" s="533"/>
      <c r="AT103" s="533"/>
      <c r="AU103" s="533"/>
      <c r="AV103" s="533"/>
      <c r="AW103" s="322"/>
      <c r="AX103" s="256"/>
      <c r="AY103" s="196"/>
      <c r="AZ103" s="196"/>
      <c r="BA103" s="196"/>
      <c r="BB103" s="196"/>
      <c r="BC103" s="196"/>
      <c r="BD103" s="196"/>
    </row>
    <row r="104" spans="2:58" s="320" customFormat="1" ht="6" customHeight="1" x14ac:dyDescent="0.25">
      <c r="B104" s="321"/>
      <c r="C104" s="317"/>
      <c r="D104" s="317"/>
      <c r="E104" s="317"/>
      <c r="F104" s="317"/>
      <c r="G104" s="317"/>
      <c r="H104" s="317"/>
      <c r="I104" s="317"/>
      <c r="J104" s="317"/>
      <c r="K104" s="317"/>
      <c r="L104" s="317"/>
      <c r="M104" s="317"/>
      <c r="N104" s="317"/>
      <c r="O104" s="317"/>
      <c r="P104" s="317"/>
      <c r="Q104" s="317"/>
      <c r="R104" s="317"/>
      <c r="S104" s="317"/>
      <c r="T104" s="317"/>
      <c r="U104" s="317"/>
      <c r="V104" s="317"/>
      <c r="W104" s="317"/>
      <c r="X104" s="317"/>
      <c r="Y104" s="317"/>
      <c r="Z104" s="317"/>
      <c r="AA104" s="317"/>
      <c r="AB104" s="317"/>
      <c r="AC104" s="317"/>
      <c r="AD104" s="317"/>
      <c r="AE104" s="317"/>
      <c r="AF104" s="317"/>
      <c r="AG104" s="317"/>
      <c r="AH104" s="323"/>
      <c r="AI104" s="323"/>
      <c r="AJ104" s="317"/>
      <c r="AK104" s="533"/>
      <c r="AL104" s="533"/>
      <c r="AM104" s="533"/>
      <c r="AN104" s="533"/>
      <c r="AO104" s="533"/>
      <c r="AP104" s="533"/>
      <c r="AQ104" s="533"/>
      <c r="AR104" s="533"/>
      <c r="AS104" s="533"/>
      <c r="AT104" s="533"/>
      <c r="AU104" s="533"/>
      <c r="AV104" s="533"/>
      <c r="AW104" s="323"/>
      <c r="AX104" s="154"/>
      <c r="AY104" s="154"/>
      <c r="AZ104" s="154"/>
    </row>
    <row r="105" spans="2:58" s="320" customFormat="1" ht="16.5" customHeight="1" x14ac:dyDescent="0.25">
      <c r="B105" s="321"/>
      <c r="C105" s="522" t="s">
        <v>66</v>
      </c>
      <c r="D105" s="522"/>
      <c r="E105" s="522"/>
      <c r="F105" s="522"/>
      <c r="G105" s="522"/>
      <c r="H105" s="436"/>
      <c r="I105" s="317"/>
      <c r="J105" s="317"/>
      <c r="K105" s="317"/>
      <c r="L105" s="471"/>
      <c r="M105" s="523"/>
      <c r="N105" s="523"/>
      <c r="O105" s="523"/>
      <c r="P105" s="523"/>
      <c r="Q105" s="523"/>
      <c r="R105" s="472"/>
      <c r="S105" s="317"/>
      <c r="T105" s="317"/>
      <c r="U105" s="317"/>
      <c r="V105" s="317"/>
      <c r="W105" s="524" t="s">
        <v>67</v>
      </c>
      <c r="X105" s="524"/>
      <c r="Y105" s="109"/>
      <c r="Z105" s="213"/>
      <c r="AA105" s="109"/>
      <c r="AB105" s="213"/>
      <c r="AC105" s="471"/>
      <c r="AD105" s="472"/>
      <c r="AE105" s="323"/>
      <c r="AF105" s="323"/>
      <c r="AG105" s="323"/>
      <c r="AH105" s="323"/>
      <c r="AI105" s="323"/>
      <c r="AJ105" s="317"/>
      <c r="AK105" s="533"/>
      <c r="AL105" s="533"/>
      <c r="AM105" s="533"/>
      <c r="AN105" s="533"/>
      <c r="AO105" s="533"/>
      <c r="AP105" s="533"/>
      <c r="AQ105" s="533"/>
      <c r="AR105" s="533"/>
      <c r="AS105" s="533"/>
      <c r="AT105" s="533"/>
      <c r="AU105" s="533"/>
      <c r="AV105" s="533"/>
      <c r="AW105" s="323"/>
      <c r="AX105" s="154"/>
      <c r="AY105" s="154"/>
      <c r="AZ105" s="154"/>
    </row>
    <row r="106" spans="2:58" s="320" customFormat="1" ht="16.5" customHeight="1" x14ac:dyDescent="0.25">
      <c r="B106" s="321"/>
      <c r="C106" s="436"/>
      <c r="D106" s="436"/>
      <c r="E106" s="436"/>
      <c r="F106" s="436"/>
      <c r="G106" s="436"/>
      <c r="H106" s="436"/>
      <c r="I106" s="317"/>
      <c r="J106" s="317"/>
      <c r="K106" s="317"/>
      <c r="L106" s="317"/>
      <c r="M106" s="317"/>
      <c r="N106" s="317"/>
      <c r="O106" s="317"/>
      <c r="P106" s="317"/>
      <c r="Q106" s="317"/>
      <c r="R106" s="317"/>
      <c r="S106" s="317"/>
      <c r="T106" s="317"/>
      <c r="U106" s="317"/>
      <c r="V106" s="317"/>
      <c r="W106" s="317"/>
      <c r="X106" s="317"/>
      <c r="Y106" s="317"/>
      <c r="Z106" s="317"/>
      <c r="AA106" s="317"/>
      <c r="AB106" s="317"/>
      <c r="AC106" s="317"/>
      <c r="AD106" s="317"/>
      <c r="AE106" s="317"/>
      <c r="AF106" s="323"/>
      <c r="AG106" s="323"/>
      <c r="AH106" s="323"/>
      <c r="AI106" s="323"/>
      <c r="AJ106" s="317"/>
      <c r="AK106" s="533"/>
      <c r="AL106" s="533"/>
      <c r="AM106" s="533"/>
      <c r="AN106" s="533"/>
      <c r="AO106" s="533"/>
      <c r="AP106" s="533"/>
      <c r="AQ106" s="533"/>
      <c r="AR106" s="533"/>
      <c r="AS106" s="533"/>
      <c r="AT106" s="533"/>
      <c r="AU106" s="533"/>
      <c r="AV106" s="533"/>
      <c r="AW106" s="323"/>
      <c r="AX106" s="154"/>
      <c r="AY106" s="154"/>
      <c r="AZ106" s="154"/>
    </row>
    <row r="107" spans="2:58" s="190" customFormat="1" ht="9" customHeight="1" x14ac:dyDescent="0.25">
      <c r="B107" s="325"/>
      <c r="C107" s="377"/>
      <c r="D107" s="213"/>
      <c r="E107" s="213"/>
      <c r="F107" s="213"/>
      <c r="G107" s="213"/>
      <c r="H107" s="213"/>
      <c r="I107" s="436"/>
      <c r="J107" s="436"/>
      <c r="K107" s="436"/>
      <c r="L107" s="213"/>
      <c r="M107" s="213"/>
      <c r="N107" s="213"/>
      <c r="O107" s="213"/>
      <c r="P107" s="213"/>
      <c r="Q107" s="213"/>
      <c r="R107" s="213"/>
      <c r="S107" s="326"/>
      <c r="T107" s="326"/>
      <c r="U107" s="326"/>
      <c r="V107" s="326"/>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325"/>
      <c r="AV107" s="325"/>
      <c r="AW107" s="323"/>
      <c r="AX107" s="154"/>
      <c r="AY107" s="154"/>
      <c r="AZ107" s="154"/>
      <c r="BA107" s="154"/>
      <c r="BB107" s="154"/>
    </row>
    <row r="108" spans="2:58" s="320" customFormat="1" ht="7.5" customHeight="1" x14ac:dyDescent="0.2">
      <c r="B108" s="327"/>
      <c r="C108" s="328"/>
      <c r="D108" s="328"/>
      <c r="E108" s="328"/>
      <c r="F108" s="328"/>
      <c r="G108" s="328"/>
      <c r="H108" s="328"/>
      <c r="I108" s="328"/>
      <c r="J108" s="328"/>
      <c r="K108" s="328"/>
      <c r="L108" s="328"/>
      <c r="M108" s="328"/>
      <c r="N108" s="328"/>
      <c r="O108" s="328"/>
      <c r="P108" s="328"/>
      <c r="Q108" s="328"/>
      <c r="R108" s="328"/>
      <c r="S108" s="328"/>
      <c r="T108" s="328"/>
      <c r="U108" s="328"/>
      <c r="V108" s="328"/>
      <c r="W108" s="328"/>
      <c r="X108" s="328"/>
      <c r="Y108" s="328"/>
      <c r="Z108" s="328"/>
      <c r="AA108" s="328"/>
      <c r="AB108" s="328"/>
      <c r="AC108" s="112"/>
      <c r="AD108" s="112"/>
      <c r="AE108" s="112"/>
      <c r="AF108" s="112"/>
      <c r="AG108" s="112"/>
      <c r="AH108" s="112"/>
      <c r="AT108" s="112"/>
      <c r="AU108" s="112"/>
      <c r="AV108" s="112"/>
      <c r="AW108" s="329"/>
      <c r="AX108" s="154"/>
      <c r="AY108" s="154"/>
      <c r="AZ108" s="154"/>
      <c r="BA108" s="154"/>
      <c r="BB108" s="154"/>
    </row>
    <row r="109" spans="2:58" s="334" customFormat="1" ht="12.75" x14ac:dyDescent="0.25">
      <c r="B109" s="330"/>
      <c r="C109" s="330"/>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0"/>
      <c r="AJ109" s="330"/>
      <c r="AK109" s="330"/>
      <c r="AL109" s="330"/>
      <c r="AM109" s="330"/>
      <c r="AN109" s="330"/>
      <c r="AO109" s="330"/>
      <c r="AP109" s="330"/>
      <c r="AQ109" s="330"/>
      <c r="AR109" s="330"/>
      <c r="AS109" s="330"/>
      <c r="AT109" s="331"/>
      <c r="AU109" s="331"/>
      <c r="AV109" s="331"/>
      <c r="AW109" s="332"/>
      <c r="AX109" s="333"/>
    </row>
    <row r="110" spans="2:58" s="336" customFormat="1" ht="12.75" customHeight="1" x14ac:dyDescent="0.25">
      <c r="B110" s="487" t="s">
        <v>176</v>
      </c>
      <c r="C110" s="487"/>
      <c r="D110" s="487"/>
      <c r="E110" s="487"/>
      <c r="F110" s="487"/>
      <c r="G110" s="487"/>
      <c r="H110" s="487"/>
      <c r="I110" s="487"/>
      <c r="J110" s="487"/>
      <c r="K110" s="487"/>
      <c r="L110" s="487"/>
      <c r="M110" s="487"/>
      <c r="N110" s="487"/>
      <c r="O110" s="487"/>
      <c r="P110" s="487"/>
      <c r="Q110" s="487"/>
      <c r="R110" s="487"/>
      <c r="S110" s="487"/>
      <c r="T110" s="487"/>
      <c r="U110" s="487"/>
      <c r="V110" s="487"/>
      <c r="W110" s="487"/>
      <c r="X110" s="487"/>
      <c r="Y110" s="487"/>
      <c r="Z110" s="487"/>
      <c r="AA110" s="487"/>
      <c r="AB110" s="487"/>
      <c r="AC110" s="487"/>
      <c r="AD110" s="487"/>
      <c r="AE110" s="487"/>
      <c r="AF110" s="487"/>
      <c r="AG110" s="487"/>
      <c r="AH110" s="487"/>
      <c r="AI110" s="487"/>
      <c r="AJ110" s="487"/>
      <c r="AK110" s="487"/>
      <c r="AL110" s="487"/>
      <c r="AM110" s="487"/>
      <c r="AN110" s="487"/>
      <c r="AO110" s="487"/>
      <c r="AP110" s="487"/>
      <c r="AQ110" s="487"/>
      <c r="AR110" s="487"/>
      <c r="AS110" s="487"/>
      <c r="AT110" s="487"/>
      <c r="AU110" s="487"/>
      <c r="AV110" s="487"/>
      <c r="AW110" s="487"/>
      <c r="AX110" s="334"/>
      <c r="AY110" s="335"/>
    </row>
    <row r="111" spans="2:58" s="336" customFormat="1" ht="12.75" customHeight="1" x14ac:dyDescent="0.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c r="Z111" s="488"/>
      <c r="AA111" s="488"/>
      <c r="AB111" s="488"/>
      <c r="AC111" s="488"/>
      <c r="AD111" s="488"/>
      <c r="AE111" s="488"/>
      <c r="AF111" s="488"/>
      <c r="AG111" s="488"/>
      <c r="AH111" s="488"/>
      <c r="AI111" s="488"/>
      <c r="AJ111" s="488"/>
      <c r="AK111" s="488"/>
      <c r="AL111" s="488"/>
      <c r="AM111" s="488"/>
      <c r="AN111" s="488"/>
      <c r="AO111" s="488"/>
      <c r="AP111" s="488"/>
      <c r="AQ111" s="488"/>
      <c r="AR111" s="488"/>
      <c r="AS111" s="488"/>
      <c r="AT111" s="488"/>
      <c r="AU111" s="488"/>
      <c r="AV111" s="488"/>
      <c r="AW111" s="488"/>
      <c r="AX111" s="334"/>
    </row>
    <row r="112" spans="2:58" s="333" customFormat="1" ht="12.75" x14ac:dyDescent="0.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c r="Z112" s="488"/>
      <c r="AA112" s="488"/>
      <c r="AB112" s="488"/>
      <c r="AC112" s="488"/>
      <c r="AD112" s="488"/>
      <c r="AE112" s="488"/>
      <c r="AF112" s="488"/>
      <c r="AG112" s="488"/>
      <c r="AH112" s="488"/>
      <c r="AI112" s="488"/>
      <c r="AJ112" s="488"/>
      <c r="AK112" s="488"/>
      <c r="AL112" s="488"/>
      <c r="AM112" s="488"/>
      <c r="AN112" s="488"/>
      <c r="AO112" s="488"/>
      <c r="AP112" s="488"/>
      <c r="AQ112" s="488"/>
      <c r="AR112" s="488"/>
      <c r="AS112" s="488"/>
      <c r="AT112" s="488"/>
      <c r="AU112" s="488"/>
      <c r="AV112" s="488"/>
      <c r="AW112" s="488"/>
      <c r="AX112" s="337"/>
    </row>
    <row r="113" spans="2:50" s="333" customFormat="1" ht="12.75" x14ac:dyDescent="0.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c r="Z113" s="488"/>
      <c r="AA113" s="488"/>
      <c r="AB113" s="488"/>
      <c r="AC113" s="488"/>
      <c r="AD113" s="488"/>
      <c r="AE113" s="488"/>
      <c r="AF113" s="488"/>
      <c r="AG113" s="488"/>
      <c r="AH113" s="488"/>
      <c r="AI113" s="488"/>
      <c r="AJ113" s="488"/>
      <c r="AK113" s="488"/>
      <c r="AL113" s="488"/>
      <c r="AM113" s="488"/>
      <c r="AN113" s="488"/>
      <c r="AO113" s="488"/>
      <c r="AP113" s="488"/>
      <c r="AQ113" s="488"/>
      <c r="AR113" s="488"/>
      <c r="AS113" s="488"/>
      <c r="AT113" s="488"/>
      <c r="AU113" s="488"/>
      <c r="AV113" s="488"/>
      <c r="AW113" s="488"/>
      <c r="AX113" s="337"/>
    </row>
    <row r="114" spans="2:50" s="333" customFormat="1" ht="12.75" x14ac:dyDescent="0.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c r="Z114" s="488"/>
      <c r="AA114" s="488"/>
      <c r="AB114" s="488"/>
      <c r="AC114" s="488"/>
      <c r="AD114" s="488"/>
      <c r="AE114" s="488"/>
      <c r="AF114" s="488"/>
      <c r="AG114" s="488"/>
      <c r="AH114" s="488"/>
      <c r="AI114" s="488"/>
      <c r="AJ114" s="488"/>
      <c r="AK114" s="488"/>
      <c r="AL114" s="488"/>
      <c r="AM114" s="488"/>
      <c r="AN114" s="488"/>
      <c r="AO114" s="488"/>
      <c r="AP114" s="488"/>
      <c r="AQ114" s="488"/>
      <c r="AR114" s="488"/>
      <c r="AS114" s="488"/>
      <c r="AT114" s="488"/>
      <c r="AU114" s="488"/>
      <c r="AV114" s="488"/>
      <c r="AW114" s="488"/>
      <c r="AX114" s="337"/>
    </row>
    <row r="115" spans="2:50" s="333" customFormat="1" ht="12.75" x14ac:dyDescent="0.25">
      <c r="B115" s="338"/>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c r="AF115" s="338"/>
      <c r="AG115" s="338"/>
      <c r="AH115" s="338"/>
      <c r="AI115" s="338"/>
      <c r="AJ115" s="338"/>
      <c r="AK115" s="338"/>
      <c r="AL115" s="338"/>
      <c r="AM115" s="338"/>
      <c r="AN115" s="338"/>
      <c r="AO115" s="338"/>
      <c r="AP115" s="338"/>
      <c r="AQ115" s="338"/>
      <c r="AR115" s="338"/>
      <c r="AS115" s="338"/>
      <c r="AT115" s="338"/>
      <c r="AU115" s="338"/>
      <c r="AV115" s="338"/>
      <c r="AW115" s="338"/>
      <c r="AX115" s="337"/>
    </row>
    <row r="116" spans="2:50" s="333" customFormat="1" ht="12.75" customHeight="1" x14ac:dyDescent="0.2">
      <c r="C116" s="339"/>
      <c r="D116" s="339"/>
      <c r="E116" s="339"/>
      <c r="F116" s="339"/>
      <c r="G116" s="339"/>
      <c r="H116" s="339"/>
      <c r="I116" s="339"/>
      <c r="J116" s="339"/>
      <c r="K116" s="339"/>
      <c r="L116" s="339"/>
      <c r="M116" s="483" t="s">
        <v>92</v>
      </c>
      <c r="N116" s="483"/>
      <c r="O116" s="483"/>
      <c r="P116" s="483"/>
      <c r="Q116" s="483"/>
      <c r="R116" s="483"/>
      <c r="S116" s="483"/>
      <c r="T116" s="483"/>
      <c r="U116" s="483"/>
      <c r="V116" s="483"/>
      <c r="W116" s="483"/>
      <c r="X116" s="483"/>
      <c r="Y116" s="483"/>
      <c r="Z116" s="483"/>
      <c r="AA116" s="483"/>
      <c r="AB116" s="483"/>
      <c r="AC116" s="483"/>
      <c r="AD116" s="483"/>
      <c r="AE116" s="483"/>
      <c r="AF116" s="483"/>
      <c r="AG116" s="483"/>
      <c r="AH116" s="483"/>
      <c r="AI116" s="483"/>
      <c r="AJ116" s="483"/>
      <c r="AK116" s="483"/>
      <c r="AL116" s="483"/>
      <c r="AM116" s="483"/>
      <c r="AN116" s="483"/>
      <c r="AO116" s="483"/>
      <c r="AP116" s="483"/>
      <c r="AQ116" s="483"/>
      <c r="AR116" s="483"/>
      <c r="AS116" s="483"/>
      <c r="AT116" s="483"/>
      <c r="AU116" s="483"/>
      <c r="AV116" s="483"/>
      <c r="AW116" s="483"/>
      <c r="AX116" s="337"/>
    </row>
    <row r="117" spans="2:50" s="333" customFormat="1" ht="12.75" x14ac:dyDescent="0.2">
      <c r="C117" s="340"/>
      <c r="D117" s="340"/>
      <c r="E117" s="340"/>
      <c r="F117" s="340"/>
      <c r="G117" s="340"/>
      <c r="H117" s="340"/>
      <c r="I117" s="340"/>
      <c r="J117" s="340"/>
      <c r="K117" s="340"/>
      <c r="L117" s="340"/>
      <c r="M117" s="483"/>
      <c r="N117" s="483"/>
      <c r="O117" s="483"/>
      <c r="P117" s="483"/>
      <c r="Q117" s="483"/>
      <c r="R117" s="483"/>
      <c r="S117" s="483"/>
      <c r="T117" s="483"/>
      <c r="U117" s="483"/>
      <c r="V117" s="483"/>
      <c r="W117" s="483"/>
      <c r="X117" s="483"/>
      <c r="Y117" s="483"/>
      <c r="Z117" s="483"/>
      <c r="AA117" s="483"/>
      <c r="AB117" s="483"/>
      <c r="AC117" s="483"/>
      <c r="AD117" s="483"/>
      <c r="AE117" s="483"/>
      <c r="AF117" s="483"/>
      <c r="AG117" s="483"/>
      <c r="AH117" s="483"/>
      <c r="AI117" s="483"/>
      <c r="AJ117" s="483"/>
      <c r="AK117" s="483"/>
      <c r="AL117" s="483"/>
      <c r="AM117" s="483"/>
      <c r="AN117" s="483"/>
      <c r="AO117" s="483"/>
      <c r="AP117" s="483"/>
      <c r="AQ117" s="483"/>
      <c r="AR117" s="483"/>
      <c r="AS117" s="483"/>
      <c r="AT117" s="483"/>
      <c r="AU117" s="483"/>
      <c r="AV117" s="483"/>
      <c r="AW117" s="483"/>
      <c r="AX117" s="336"/>
    </row>
    <row r="118" spans="2:50" s="333" customFormat="1" ht="12.75" x14ac:dyDescent="0.25">
      <c r="B118" s="331"/>
      <c r="C118" s="341"/>
      <c r="D118" s="341"/>
      <c r="E118" s="341"/>
      <c r="F118" s="341"/>
      <c r="G118" s="341"/>
      <c r="H118" s="341"/>
      <c r="I118" s="341"/>
      <c r="J118" s="341"/>
      <c r="K118" s="341"/>
      <c r="L118" s="341"/>
      <c r="M118" s="341"/>
      <c r="N118" s="331"/>
      <c r="O118" s="342"/>
      <c r="P118" s="342"/>
      <c r="Q118" s="342"/>
      <c r="R118" s="342"/>
      <c r="S118" s="342"/>
      <c r="T118" s="342"/>
      <c r="U118" s="342"/>
      <c r="V118" s="342"/>
      <c r="W118" s="342"/>
      <c r="X118" s="342"/>
      <c r="Y118" s="342"/>
      <c r="Z118" s="342"/>
      <c r="AA118" s="342"/>
      <c r="AB118" s="342"/>
      <c r="AC118" s="342"/>
      <c r="AD118" s="342"/>
      <c r="AE118" s="342"/>
      <c r="AF118" s="342"/>
      <c r="AG118" s="342"/>
      <c r="AH118" s="342"/>
      <c r="AI118" s="342"/>
      <c r="AJ118" s="342"/>
      <c r="AK118" s="342"/>
      <c r="AL118" s="342"/>
      <c r="AM118" s="342"/>
      <c r="AN118" s="342"/>
      <c r="AO118" s="342"/>
      <c r="AP118" s="342"/>
      <c r="AQ118" s="331"/>
      <c r="AR118" s="331"/>
      <c r="AS118" s="331"/>
      <c r="AT118" s="331"/>
      <c r="AU118" s="331"/>
      <c r="AV118" s="331"/>
      <c r="AW118" s="331"/>
    </row>
    <row r="119" spans="2:50" s="333" customFormat="1" ht="12.75" x14ac:dyDescent="0.25">
      <c r="C119" s="320"/>
      <c r="D119" s="320"/>
      <c r="E119" s="320"/>
      <c r="F119" s="320"/>
      <c r="G119" s="320"/>
      <c r="H119" s="320"/>
      <c r="I119" s="320"/>
      <c r="J119" s="320"/>
      <c r="K119" s="320"/>
      <c r="L119" s="320"/>
      <c r="M119" s="320"/>
      <c r="N119" s="343"/>
      <c r="O119" s="343"/>
      <c r="P119" s="343"/>
      <c r="Q119" s="343"/>
      <c r="R119" s="343"/>
      <c r="S119" s="343"/>
      <c r="T119" s="343"/>
      <c r="U119" s="343"/>
      <c r="V119" s="343"/>
      <c r="W119" s="343"/>
      <c r="X119" s="343"/>
      <c r="Y119" s="343"/>
      <c r="Z119" s="343"/>
      <c r="AA119" s="343"/>
      <c r="AB119" s="343"/>
      <c r="AC119" s="343"/>
      <c r="AD119" s="343"/>
      <c r="AE119" s="343"/>
      <c r="AF119" s="343"/>
      <c r="AG119" s="343"/>
      <c r="AH119" s="343"/>
      <c r="AI119" s="343"/>
      <c r="AJ119" s="343"/>
      <c r="AK119" s="343"/>
      <c r="AL119" s="343"/>
      <c r="AM119" s="343"/>
      <c r="AN119" s="343"/>
      <c r="AO119" s="343"/>
      <c r="AP119" s="343"/>
      <c r="AQ119" s="344"/>
      <c r="AR119" s="344"/>
      <c r="AS119" s="344"/>
      <c r="AT119" s="344"/>
      <c r="AU119" s="344"/>
      <c r="AV119" s="344"/>
    </row>
    <row r="123" spans="2:50" s="333" customFormat="1" ht="12.75" x14ac:dyDescent="0.25"/>
    <row r="124" spans="2:50" s="333" customFormat="1" ht="12.75" x14ac:dyDescent="0.25"/>
    <row r="125" spans="2:50" s="333" customFormat="1" ht="12.75" x14ac:dyDescent="0.25"/>
    <row r="126" spans="2:50" s="333" customFormat="1" ht="12.75" hidden="1" x14ac:dyDescent="0.25">
      <c r="C126" s="345"/>
      <c r="D126" s="345"/>
      <c r="E126" s="345"/>
      <c r="F126" s="345"/>
      <c r="G126" s="345"/>
      <c r="H126" s="345"/>
      <c r="I126" s="345"/>
      <c r="J126" s="345"/>
      <c r="K126" s="345"/>
      <c r="L126" s="345"/>
      <c r="M126" s="345"/>
      <c r="N126" s="342"/>
      <c r="O126" s="342"/>
      <c r="P126" s="342"/>
      <c r="Q126" s="342"/>
      <c r="R126" s="342"/>
      <c r="S126" s="342"/>
      <c r="T126" s="342"/>
      <c r="U126" s="342"/>
      <c r="V126" s="342"/>
      <c r="W126" s="342"/>
      <c r="X126" s="342"/>
      <c r="Y126" s="342"/>
      <c r="Z126" s="342"/>
      <c r="AA126" s="342"/>
      <c r="AB126" s="342"/>
      <c r="AC126" s="342"/>
      <c r="AD126" s="342"/>
      <c r="AE126" s="342"/>
      <c r="AF126" s="342"/>
      <c r="AG126" s="342"/>
      <c r="AH126" s="342"/>
      <c r="AI126" s="342"/>
      <c r="AJ126" s="342"/>
      <c r="AK126" s="342"/>
      <c r="AL126" s="342"/>
      <c r="AM126" s="342"/>
      <c r="AN126" s="342"/>
      <c r="AO126" s="342"/>
      <c r="AP126" s="342"/>
      <c r="AQ126" s="344"/>
      <c r="AR126" s="344"/>
      <c r="AS126" s="344"/>
      <c r="AT126" s="344"/>
      <c r="AU126" s="344"/>
      <c r="AV126" s="344"/>
      <c r="AW126" s="344"/>
    </row>
    <row r="127" spans="2:50" s="333" customFormat="1" ht="12.75" hidden="1" x14ac:dyDescent="0.2">
      <c r="D127" s="346"/>
      <c r="E127" s="346"/>
      <c r="F127" s="346"/>
      <c r="G127" s="346"/>
      <c r="H127" s="346"/>
      <c r="I127" s="346"/>
      <c r="J127" s="346"/>
      <c r="K127" s="346"/>
      <c r="O127" s="344"/>
      <c r="Z127" s="346"/>
      <c r="AA127" s="344"/>
      <c r="AB127" s="344"/>
      <c r="AC127" s="344"/>
      <c r="AD127" s="344"/>
      <c r="AE127" s="344"/>
      <c r="AF127" s="344"/>
      <c r="AG127" s="344"/>
      <c r="AH127" s="344"/>
      <c r="AI127" s="344"/>
      <c r="AJ127" s="344"/>
      <c r="AK127" s="344"/>
      <c r="AL127" s="346"/>
      <c r="AP127" s="347"/>
      <c r="AQ127" s="347"/>
      <c r="AR127" s="347"/>
      <c r="AS127" s="347"/>
    </row>
    <row r="128" spans="2:50" s="333" customFormat="1" ht="12.75" hidden="1" x14ac:dyDescent="0.2">
      <c r="AJ128" s="344"/>
      <c r="AW128" s="347"/>
    </row>
    <row r="129" spans="2:49" s="333" customFormat="1" ht="12.75" hidden="1" x14ac:dyDescent="0.2">
      <c r="C129" s="347"/>
      <c r="D129" s="347"/>
      <c r="E129" s="347"/>
      <c r="F129" s="347"/>
      <c r="G129" s="347"/>
      <c r="H129" s="347"/>
      <c r="I129" s="347"/>
      <c r="J129" s="347"/>
      <c r="K129" s="347"/>
      <c r="L129" s="347"/>
      <c r="M129" s="346" t="s">
        <v>68</v>
      </c>
      <c r="Q129" s="347"/>
      <c r="R129" s="347"/>
      <c r="S129" s="347"/>
      <c r="T129" s="347"/>
      <c r="U129" s="347"/>
      <c r="V129" s="347"/>
      <c r="W129" s="347"/>
      <c r="X129" s="347"/>
      <c r="Y129" s="347"/>
      <c r="AA129" s="347"/>
      <c r="AB129" s="347"/>
      <c r="AC129" s="347"/>
      <c r="AD129" s="347"/>
      <c r="AE129" s="347"/>
      <c r="AF129" s="347"/>
      <c r="AG129" s="347"/>
      <c r="AH129" s="347"/>
      <c r="AI129" s="347"/>
      <c r="AJ129" s="344"/>
      <c r="AK129" s="347"/>
      <c r="AL129" s="346"/>
      <c r="AM129" s="347"/>
      <c r="AN129" s="347"/>
      <c r="AO129" s="347"/>
      <c r="AW129" s="347"/>
    </row>
    <row r="130" spans="2:49" s="333" customFormat="1" ht="12.75" hidden="1" x14ac:dyDescent="0.2">
      <c r="C130" s="347"/>
      <c r="P130" s="348" t="s">
        <v>32</v>
      </c>
      <c r="Q130" s="349"/>
      <c r="R130" s="349"/>
      <c r="S130" s="350"/>
      <c r="T130" s="351"/>
      <c r="U130" s="351"/>
      <c r="V130" s="351"/>
      <c r="AW130" s="347"/>
    </row>
    <row r="131" spans="2:49" s="333" customFormat="1" ht="12.75" hidden="1" x14ac:dyDescent="0.2">
      <c r="C131" s="347"/>
      <c r="P131" s="352" t="s">
        <v>36</v>
      </c>
      <c r="Q131" s="353"/>
      <c r="R131" s="353"/>
      <c r="S131" s="354"/>
      <c r="T131" s="351"/>
      <c r="U131" s="351"/>
      <c r="V131" s="351"/>
    </row>
    <row r="132" spans="2:49" s="333" customFormat="1" ht="12.75" hidden="1" x14ac:dyDescent="0.2">
      <c r="C132" s="347"/>
      <c r="P132" s="346"/>
      <c r="AQ132" s="347"/>
      <c r="AR132" s="347"/>
      <c r="AS132" s="347"/>
      <c r="AT132" s="347"/>
      <c r="AU132" s="347"/>
      <c r="AV132" s="347"/>
    </row>
    <row r="133" spans="2:49" s="333" customFormat="1" ht="12.75" hidden="1" x14ac:dyDescent="0.2">
      <c r="C133" s="347"/>
      <c r="D133" s="355"/>
      <c r="E133" s="355"/>
      <c r="F133" s="355"/>
      <c r="G133" s="355"/>
      <c r="H133" s="355"/>
      <c r="I133" s="355"/>
      <c r="J133" s="355"/>
      <c r="K133" s="355"/>
      <c r="L133" s="355"/>
      <c r="M133" s="356" t="s">
        <v>69</v>
      </c>
      <c r="N133" s="347"/>
      <c r="O133" s="347"/>
      <c r="P133" s="347"/>
      <c r="Q133" s="347"/>
      <c r="R133" s="347"/>
      <c r="S133" s="347"/>
      <c r="T133" s="347"/>
      <c r="U133" s="347"/>
      <c r="V133" s="347"/>
      <c r="W133" s="347"/>
      <c r="X133" s="347"/>
      <c r="Y133" s="347"/>
      <c r="Z133" s="347"/>
      <c r="AA133" s="347"/>
      <c r="AB133" s="347"/>
      <c r="AC133" s="347"/>
      <c r="AD133" s="347"/>
      <c r="AW133" s="347"/>
    </row>
    <row r="134" spans="2:49" s="333" customFormat="1" ht="14.25" hidden="1" x14ac:dyDescent="0.2">
      <c r="C134" s="347"/>
      <c r="Q134" s="357" t="s">
        <v>110</v>
      </c>
      <c r="R134" s="358"/>
    </row>
    <row r="135" spans="2:49" s="333" customFormat="1" ht="14.25" hidden="1" x14ac:dyDescent="0.2">
      <c r="C135" s="347"/>
      <c r="Q135" s="359" t="s">
        <v>111</v>
      </c>
      <c r="R135" s="358"/>
    </row>
    <row r="136" spans="2:49" s="333" customFormat="1" ht="14.25" hidden="1" x14ac:dyDescent="0.2">
      <c r="C136" s="347"/>
      <c r="Q136" s="359" t="s">
        <v>112</v>
      </c>
      <c r="R136" s="358"/>
    </row>
    <row r="137" spans="2:49" s="333" customFormat="1" ht="12.75" hidden="1" x14ac:dyDescent="0.2">
      <c r="C137" s="347"/>
      <c r="Q137" s="359" t="s">
        <v>113</v>
      </c>
    </row>
    <row r="138" spans="2:49" s="333" customFormat="1" ht="12.75" hidden="1" x14ac:dyDescent="0.2">
      <c r="C138" s="347"/>
    </row>
    <row r="139" spans="2:49" s="333" customFormat="1" ht="12.75" hidden="1" x14ac:dyDescent="0.2">
      <c r="C139" s="347"/>
      <c r="R139" s="333" t="s">
        <v>70</v>
      </c>
    </row>
    <row r="140" spans="2:49" s="333" customFormat="1" ht="12.75" hidden="1" x14ac:dyDescent="0.25">
      <c r="R140" s="333" t="s">
        <v>71</v>
      </c>
    </row>
    <row r="141" spans="2:49" s="333" customFormat="1" ht="12.75" hidden="1" x14ac:dyDescent="0.25"/>
    <row r="142" spans="2:49" s="333" customFormat="1" ht="12.75" hidden="1" x14ac:dyDescent="0.25"/>
    <row r="143" spans="2:49" s="333" customFormat="1" ht="12.75" hidden="1" x14ac:dyDescent="0.25">
      <c r="R143" s="333" t="s">
        <v>102</v>
      </c>
    </row>
    <row r="144" spans="2:49" s="333" customFormat="1" ht="12.75" hidden="1" x14ac:dyDescent="0.25">
      <c r="B144" s="331"/>
      <c r="C144" s="331"/>
      <c r="D144" s="331"/>
      <c r="E144" s="331"/>
      <c r="F144" s="331"/>
      <c r="G144" s="331"/>
      <c r="H144" s="331"/>
      <c r="I144" s="331"/>
      <c r="J144" s="331"/>
      <c r="K144" s="331"/>
      <c r="L144" s="331"/>
      <c r="M144" s="360"/>
      <c r="N144" s="360"/>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c r="AQ144" s="331"/>
      <c r="AR144" s="331"/>
      <c r="AS144" s="331"/>
      <c r="AT144" s="331"/>
      <c r="AU144" s="331"/>
      <c r="AV144" s="331"/>
      <c r="AW144" s="331"/>
    </row>
    <row r="145" spans="14:14" s="333" customFormat="1" ht="12.75" x14ac:dyDescent="0.25">
      <c r="N145" s="346"/>
    </row>
    <row r="146" spans="14:14" s="333" customFormat="1" ht="12.75" x14ac:dyDescent="0.25"/>
    <row r="147" spans="14:14" s="333" customFormat="1" ht="12.75" x14ac:dyDescent="0.25"/>
    <row r="148" spans="14:14" s="333" customFormat="1" ht="12.75" x14ac:dyDescent="0.25"/>
    <row r="149" spans="14:14" s="333" customFormat="1" ht="12.75" x14ac:dyDescent="0.25"/>
    <row r="150" spans="14:14" s="333" customFormat="1" ht="12.75" x14ac:dyDescent="0.25"/>
    <row r="151" spans="14:14" s="333" customFormat="1" ht="12.75" x14ac:dyDescent="0.25"/>
    <row r="152" spans="14:14" s="333" customFormat="1" ht="12.75" x14ac:dyDescent="0.25"/>
    <row r="153" spans="14:14" s="333" customFormat="1" ht="12.75" x14ac:dyDescent="0.25"/>
    <row r="154" spans="14:14" s="333" customFormat="1" ht="12.75" x14ac:dyDescent="0.25"/>
    <row r="155" spans="14:14" s="333" customFormat="1" ht="12.75" x14ac:dyDescent="0.25"/>
    <row r="156" spans="14:14" s="333" customFormat="1" ht="12.75" x14ac:dyDescent="0.25"/>
    <row r="157" spans="14:14" s="333" customFormat="1" ht="12.75" x14ac:dyDescent="0.25"/>
    <row r="158" spans="14:14" s="333" customFormat="1" ht="12.75" x14ac:dyDescent="0.25"/>
    <row r="159" spans="14:14" s="333" customFormat="1" ht="12.75" x14ac:dyDescent="0.25"/>
    <row r="160" spans="14:14" s="333" customFormat="1" ht="12.75" x14ac:dyDescent="0.25"/>
    <row r="161" s="333" customFormat="1" ht="12.75" x14ac:dyDescent="0.25"/>
    <row r="162" s="333" customFormat="1" ht="12.75" x14ac:dyDescent="0.25"/>
    <row r="163" s="333" customFormat="1" ht="12.75" x14ac:dyDescent="0.25"/>
    <row r="164" s="333" customFormat="1" ht="12.75" x14ac:dyDescent="0.25"/>
    <row r="165" s="333" customFormat="1" ht="12.75" x14ac:dyDescent="0.25"/>
    <row r="166" s="333" customFormat="1" ht="12.75" x14ac:dyDescent="0.25"/>
    <row r="167" s="333" customFormat="1" ht="12.75" x14ac:dyDescent="0.25"/>
    <row r="168" s="333" customFormat="1" ht="12.75" x14ac:dyDescent="0.25"/>
    <row r="169" s="333" customFormat="1" ht="12.75" x14ac:dyDescent="0.25"/>
    <row r="170" s="333" customFormat="1" ht="12.75" x14ac:dyDescent="0.25"/>
    <row r="171" s="333" customFormat="1" ht="12.75" x14ac:dyDescent="0.25"/>
    <row r="172" s="333" customFormat="1" ht="12.75" x14ac:dyDescent="0.25"/>
    <row r="173" s="333" customFormat="1" ht="12.75" x14ac:dyDescent="0.25"/>
    <row r="174" s="333" customFormat="1" ht="12.75" x14ac:dyDescent="0.25"/>
    <row r="175" s="333" customFormat="1" ht="12.75" x14ac:dyDescent="0.25"/>
    <row r="176" s="333" customFormat="1" ht="12.75" x14ac:dyDescent="0.25"/>
    <row r="177" s="333" customFormat="1" ht="12.75" x14ac:dyDescent="0.25"/>
    <row r="178" s="333" customFormat="1" ht="12.75" x14ac:dyDescent="0.25"/>
    <row r="179" s="333" customFormat="1" ht="12.75" x14ac:dyDescent="0.25"/>
    <row r="180" s="333" customFormat="1" ht="12.75" x14ac:dyDescent="0.25"/>
    <row r="181" s="333" customFormat="1" ht="12.75" x14ac:dyDescent="0.25"/>
    <row r="182" s="333" customFormat="1" ht="12.75" x14ac:dyDescent="0.25"/>
    <row r="183" s="333" customFormat="1" ht="12.75" x14ac:dyDescent="0.25"/>
    <row r="184" s="333" customFormat="1" ht="12.75" x14ac:dyDescent="0.25"/>
    <row r="185" s="333" customFormat="1" ht="12.75" x14ac:dyDescent="0.25"/>
    <row r="186" s="333" customFormat="1" ht="12.75" x14ac:dyDescent="0.25"/>
    <row r="187" s="333" customFormat="1" ht="12.75" x14ac:dyDescent="0.25"/>
    <row r="188" s="333" customFormat="1" ht="12.75" x14ac:dyDescent="0.25"/>
    <row r="189" s="333" customFormat="1" ht="12.75" x14ac:dyDescent="0.25"/>
    <row r="190" s="333" customFormat="1" ht="12.75" x14ac:dyDescent="0.25"/>
    <row r="191" s="333" customFormat="1" ht="12.75" x14ac:dyDescent="0.25"/>
    <row r="192" s="333" customFormat="1" ht="12.75" x14ac:dyDescent="0.25"/>
    <row r="193" s="333" customFormat="1" ht="12.75" x14ac:dyDescent="0.25"/>
    <row r="194" s="333" customFormat="1" ht="12.75" x14ac:dyDescent="0.25"/>
    <row r="195" s="333" customFormat="1" ht="12.75" x14ac:dyDescent="0.25"/>
    <row r="196" s="333" customFormat="1" ht="12.75" x14ac:dyDescent="0.25"/>
    <row r="197" s="333" customFormat="1" ht="12.75" x14ac:dyDescent="0.25"/>
    <row r="198" s="333" customFormat="1" ht="12.75" x14ac:dyDescent="0.25"/>
    <row r="199" s="333" customFormat="1" ht="12.75" x14ac:dyDescent="0.25"/>
    <row r="200" s="333" customFormat="1" ht="12.75" x14ac:dyDescent="0.25"/>
    <row r="201" s="333" customFormat="1" ht="12.75" x14ac:dyDescent="0.25"/>
    <row r="202" s="333" customFormat="1" ht="12.75" x14ac:dyDescent="0.25"/>
    <row r="203" s="333" customFormat="1" ht="12.75" x14ac:dyDescent="0.25"/>
    <row r="204" s="333" customFormat="1" ht="12.75" x14ac:dyDescent="0.25"/>
    <row r="205" s="333" customFormat="1" ht="12.75" x14ac:dyDescent="0.25"/>
    <row r="206" s="333" customFormat="1" ht="12.75" x14ac:dyDescent="0.25"/>
    <row r="207" s="333" customFormat="1" ht="12.75" x14ac:dyDescent="0.25"/>
    <row r="208" s="333" customFormat="1" ht="12.75" x14ac:dyDescent="0.25"/>
    <row r="209" s="333" customFormat="1" ht="12.75" x14ac:dyDescent="0.25"/>
    <row r="210" s="333" customFormat="1" ht="12.75" x14ac:dyDescent="0.25"/>
    <row r="211" s="333" customFormat="1" ht="12.75" x14ac:dyDescent="0.25"/>
    <row r="212" s="333" customFormat="1" ht="12.75" x14ac:dyDescent="0.25"/>
    <row r="213" s="333" customFormat="1" ht="12.75" x14ac:dyDescent="0.25"/>
    <row r="214" s="333" customFormat="1" ht="12.75" x14ac:dyDescent="0.25"/>
    <row r="215" s="333" customFormat="1" ht="12.75" x14ac:dyDescent="0.25"/>
    <row r="216" s="333" customFormat="1" ht="12.75" x14ac:dyDescent="0.25"/>
    <row r="217" s="333" customFormat="1" ht="12.75" x14ac:dyDescent="0.25"/>
    <row r="218" s="333" customFormat="1" ht="12.75" x14ac:dyDescent="0.25"/>
    <row r="219" s="333" customFormat="1" ht="12.75" x14ac:dyDescent="0.25"/>
    <row r="220" s="333" customFormat="1" ht="12.75" x14ac:dyDescent="0.25"/>
    <row r="221" s="333" customFormat="1" ht="12.75" x14ac:dyDescent="0.25"/>
    <row r="222" s="333" customFormat="1" ht="12.75" x14ac:dyDescent="0.25"/>
    <row r="223" s="333" customFormat="1" ht="12.75" x14ac:dyDescent="0.25"/>
    <row r="224" s="333" customFormat="1" ht="12.75" x14ac:dyDescent="0.25"/>
    <row r="225" s="333" customFormat="1" ht="12.75" x14ac:dyDescent="0.25"/>
    <row r="226" s="333" customFormat="1" ht="12.75" x14ac:dyDescent="0.25"/>
    <row r="227" s="333" customFormat="1" ht="12.75" x14ac:dyDescent="0.25"/>
    <row r="228" s="333" customFormat="1" ht="12.75" x14ac:dyDescent="0.25"/>
    <row r="229" s="333" customFormat="1" ht="12.75" x14ac:dyDescent="0.25"/>
    <row r="230" s="333" customFormat="1" ht="12.75" x14ac:dyDescent="0.25"/>
    <row r="231" s="333" customFormat="1" ht="12.75" x14ac:dyDescent="0.25"/>
    <row r="232" s="333" customFormat="1" ht="12.75" x14ac:dyDescent="0.25"/>
    <row r="233" s="333" customFormat="1" ht="12.75" x14ac:dyDescent="0.25"/>
    <row r="234" s="333" customFormat="1" ht="12.75" x14ac:dyDescent="0.25"/>
    <row r="235" s="333" customFormat="1" ht="12.75" x14ac:dyDescent="0.25"/>
    <row r="236" s="333" customFormat="1" ht="12.75" x14ac:dyDescent="0.25"/>
    <row r="237" s="333" customFormat="1" ht="12.75" x14ac:dyDescent="0.25"/>
    <row r="238" s="333" customFormat="1" ht="12.75" x14ac:dyDescent="0.25"/>
    <row r="239" s="333" customFormat="1" ht="12.75" x14ac:dyDescent="0.25"/>
    <row r="240" s="333" customFormat="1" ht="12.75" x14ac:dyDescent="0.25"/>
    <row r="241" s="333" customFormat="1" ht="12.75" x14ac:dyDescent="0.25"/>
    <row r="242" s="333" customFormat="1" ht="12.75" x14ac:dyDescent="0.25"/>
    <row r="243" s="333" customFormat="1" ht="12.75" x14ac:dyDescent="0.25"/>
    <row r="244" s="333" customFormat="1" ht="12.75" x14ac:dyDescent="0.25"/>
    <row r="245" s="333" customFormat="1" ht="12.75" x14ac:dyDescent="0.25"/>
    <row r="246" s="333" customFormat="1" ht="12.75" x14ac:dyDescent="0.25"/>
    <row r="247" s="333" customFormat="1" ht="12.75" x14ac:dyDescent="0.25"/>
    <row r="248" s="333" customFormat="1" ht="12.75" x14ac:dyDescent="0.25"/>
    <row r="249" s="333" customFormat="1" ht="12.75" x14ac:dyDescent="0.25"/>
    <row r="250" s="333" customFormat="1" ht="12.75" x14ac:dyDescent="0.25"/>
    <row r="251" s="333" customFormat="1" ht="12.75" x14ac:dyDescent="0.25"/>
    <row r="252" s="333" customFormat="1" ht="12.75" x14ac:dyDescent="0.25"/>
    <row r="253" s="333" customFormat="1" ht="12.75" x14ac:dyDescent="0.25"/>
    <row r="254" s="333" customFormat="1" ht="12.75" x14ac:dyDescent="0.25"/>
    <row r="255" s="333" customFormat="1" ht="12.75" x14ac:dyDescent="0.25"/>
    <row r="256" s="333" customFormat="1" ht="12.75" x14ac:dyDescent="0.25"/>
    <row r="257" s="333" customFormat="1" ht="12.75" x14ac:dyDescent="0.25"/>
    <row r="258" s="333" customFormat="1" ht="12.75" x14ac:dyDescent="0.25"/>
    <row r="259" s="333" customFormat="1" ht="12.75" x14ac:dyDescent="0.25"/>
    <row r="260" s="333" customFormat="1" ht="12.75" x14ac:dyDescent="0.25"/>
    <row r="261" s="333" customFormat="1" ht="12.75" x14ac:dyDescent="0.25"/>
    <row r="262" s="333" customFormat="1" ht="12.75" x14ac:dyDescent="0.25"/>
    <row r="263" s="333" customFormat="1" ht="12.75" x14ac:dyDescent="0.25"/>
    <row r="264" s="333" customFormat="1" ht="12.75" x14ac:dyDescent="0.25"/>
    <row r="265" s="333" customFormat="1" ht="12.75" x14ac:dyDescent="0.25"/>
    <row r="266" s="333" customFormat="1" ht="12.75" x14ac:dyDescent="0.25"/>
    <row r="267" s="333" customFormat="1" ht="12.75" x14ac:dyDescent="0.25"/>
    <row r="268" s="333" customFormat="1" ht="12.75" x14ac:dyDescent="0.25"/>
    <row r="269" s="333" customFormat="1" ht="12.75" x14ac:dyDescent="0.25"/>
    <row r="270" s="333" customFormat="1" ht="12.75" x14ac:dyDescent="0.25"/>
    <row r="271" s="333" customFormat="1" ht="12.75" x14ac:dyDescent="0.25"/>
    <row r="272" s="333" customFormat="1" ht="12.75" x14ac:dyDescent="0.25"/>
    <row r="273" s="333" customFormat="1" ht="12.75" x14ac:dyDescent="0.25"/>
    <row r="274" s="333" customFormat="1" ht="12.75" x14ac:dyDescent="0.25"/>
    <row r="275" s="333" customFormat="1" ht="12.75" x14ac:dyDescent="0.25"/>
    <row r="276" s="333" customFormat="1" ht="12.75" x14ac:dyDescent="0.25"/>
    <row r="277" s="333" customFormat="1" ht="12.75" x14ac:dyDescent="0.25"/>
    <row r="278" s="333" customFormat="1" ht="12.75" x14ac:dyDescent="0.25"/>
    <row r="279" s="333" customFormat="1" ht="12.75" x14ac:dyDescent="0.25"/>
    <row r="280" s="333" customFormat="1" ht="12.75" x14ac:dyDescent="0.25"/>
    <row r="281" s="333" customFormat="1" ht="12.75" x14ac:dyDescent="0.25"/>
    <row r="282" s="333" customFormat="1" ht="12.75" x14ac:dyDescent="0.25"/>
    <row r="283" s="333" customFormat="1" ht="12.75" x14ac:dyDescent="0.25"/>
    <row r="284" s="333" customFormat="1" ht="12.75" x14ac:dyDescent="0.25"/>
    <row r="285" s="333" customFormat="1" ht="12.75" x14ac:dyDescent="0.25"/>
    <row r="286" s="333" customFormat="1" ht="12.75" x14ac:dyDescent="0.25"/>
    <row r="287" s="333" customFormat="1" ht="12.75" x14ac:dyDescent="0.25"/>
    <row r="288" s="333" customFormat="1" ht="12.75" x14ac:dyDescent="0.25"/>
    <row r="289" s="333" customFormat="1" ht="12.75" x14ac:dyDescent="0.25"/>
    <row r="290" s="333" customFormat="1" ht="12.75" x14ac:dyDescent="0.25"/>
    <row r="291" s="333" customFormat="1" ht="12.75" x14ac:dyDescent="0.25"/>
    <row r="292" s="333" customFormat="1" ht="12.75" x14ac:dyDescent="0.25"/>
    <row r="293" s="333" customFormat="1" ht="12.75" x14ac:dyDescent="0.25"/>
    <row r="294" s="333" customFormat="1" ht="12.75" x14ac:dyDescent="0.25"/>
    <row r="295" s="333" customFormat="1" ht="12.75" x14ac:dyDescent="0.25"/>
    <row r="296" s="333" customFormat="1" ht="12.75" x14ac:dyDescent="0.25"/>
    <row r="297" s="333" customFormat="1" ht="12.75" x14ac:dyDescent="0.25"/>
    <row r="298" s="333" customFormat="1" ht="12.75" x14ac:dyDescent="0.25"/>
    <row r="299" s="333" customFormat="1" ht="12.75" x14ac:dyDescent="0.25"/>
    <row r="300" s="333" customFormat="1" ht="12.75" x14ac:dyDescent="0.25"/>
    <row r="301" s="333" customFormat="1" ht="12.75" x14ac:dyDescent="0.25"/>
    <row r="302" s="333" customFormat="1" ht="12.75" x14ac:dyDescent="0.25"/>
    <row r="303" s="333" customFormat="1" ht="12.75" x14ac:dyDescent="0.25"/>
    <row r="304" s="333" customFormat="1" ht="12.75" x14ac:dyDescent="0.25"/>
    <row r="305" s="333" customFormat="1" ht="12.75" x14ac:dyDescent="0.25"/>
    <row r="306" s="333" customFormat="1" ht="12.75" x14ac:dyDescent="0.25"/>
    <row r="307" s="333" customFormat="1" ht="12.75" x14ac:dyDescent="0.25"/>
    <row r="308" s="333" customFormat="1" ht="12.75" x14ac:dyDescent="0.25"/>
    <row r="309" s="333" customFormat="1" ht="12.75" x14ac:dyDescent="0.25"/>
    <row r="310" s="333" customFormat="1" ht="12.75" x14ac:dyDescent="0.25"/>
    <row r="311" s="333" customFormat="1" ht="12.75" x14ac:dyDescent="0.25"/>
    <row r="312" s="333" customFormat="1" ht="12.75" x14ac:dyDescent="0.25"/>
    <row r="313" s="333" customFormat="1" ht="12.75" x14ac:dyDescent="0.25"/>
    <row r="314" s="333" customFormat="1" ht="12.75" x14ac:dyDescent="0.25"/>
    <row r="315" s="333" customFormat="1" ht="12.75" x14ac:dyDescent="0.25"/>
    <row r="316" s="333" customFormat="1" ht="12.75" x14ac:dyDescent="0.25"/>
    <row r="317" s="333" customFormat="1" ht="12.75" x14ac:dyDescent="0.25"/>
    <row r="318" s="333" customFormat="1" ht="12.75" x14ac:dyDescent="0.25"/>
    <row r="319" s="333" customFormat="1" ht="12.75" x14ac:dyDescent="0.25"/>
    <row r="320" s="333" customFormat="1" ht="12.75" x14ac:dyDescent="0.25"/>
    <row r="321" s="333" customFormat="1" ht="12.75" x14ac:dyDescent="0.25"/>
    <row r="322" s="333" customFormat="1" ht="12.75" x14ac:dyDescent="0.25"/>
    <row r="323" s="333" customFormat="1" ht="12.75" x14ac:dyDescent="0.25"/>
    <row r="324" s="333" customFormat="1" ht="12.75" x14ac:dyDescent="0.25"/>
    <row r="325" s="333" customFormat="1" ht="12.75" x14ac:dyDescent="0.25"/>
    <row r="326" s="333" customFormat="1" ht="12.75" x14ac:dyDescent="0.25"/>
    <row r="327" s="333" customFormat="1" ht="12.75" x14ac:dyDescent="0.25"/>
    <row r="328" s="333" customFormat="1" ht="12.75" x14ac:dyDescent="0.25"/>
    <row r="329" s="333" customFormat="1" ht="12.75" x14ac:dyDescent="0.25"/>
    <row r="330" s="333" customFormat="1" ht="12.75" x14ac:dyDescent="0.25"/>
    <row r="331" s="333" customFormat="1" ht="12.75" x14ac:dyDescent="0.25"/>
    <row r="332" s="333" customFormat="1" ht="12.75" x14ac:dyDescent="0.25"/>
    <row r="333" s="333" customFormat="1" ht="12.75" x14ac:dyDescent="0.25"/>
    <row r="334" s="333" customFormat="1" ht="12.75" x14ac:dyDescent="0.25"/>
    <row r="335" s="333" customFormat="1" ht="12.75" x14ac:dyDescent="0.25"/>
    <row r="336" s="333" customFormat="1" ht="12.75" x14ac:dyDescent="0.25"/>
    <row r="337" s="333" customFormat="1" ht="12.75" x14ac:dyDescent="0.25"/>
    <row r="338" s="333" customFormat="1" ht="12.75" x14ac:dyDescent="0.25"/>
    <row r="339" s="333" customFormat="1" ht="12.75" x14ac:dyDescent="0.25"/>
    <row r="340" s="333" customFormat="1" ht="12.75" x14ac:dyDescent="0.25"/>
    <row r="341" s="333" customFormat="1" ht="12.75" x14ac:dyDescent="0.25"/>
    <row r="342" s="333" customFormat="1" ht="12.75" x14ac:dyDescent="0.25"/>
    <row r="343" s="333" customFormat="1" ht="12.75" x14ac:dyDescent="0.25"/>
    <row r="344" s="333" customFormat="1" ht="12.75" x14ac:dyDescent="0.25"/>
    <row r="345" s="333" customFormat="1" ht="12.75" x14ac:dyDescent="0.25"/>
    <row r="346" s="333" customFormat="1" ht="12.75" x14ac:dyDescent="0.25"/>
    <row r="347" s="333" customFormat="1" ht="12.75" x14ac:dyDescent="0.25"/>
    <row r="348" s="333" customFormat="1" ht="12.75" x14ac:dyDescent="0.25"/>
    <row r="349" s="333" customFormat="1" ht="12.75" x14ac:dyDescent="0.25"/>
    <row r="350" s="333" customFormat="1" ht="12.75" x14ac:dyDescent="0.25"/>
    <row r="351" s="333" customFormat="1" ht="12.75" x14ac:dyDescent="0.25"/>
    <row r="352" s="333" customFormat="1" ht="12.75" x14ac:dyDescent="0.25"/>
    <row r="353" s="333" customFormat="1" ht="12.75" x14ac:dyDescent="0.25"/>
    <row r="354" s="333" customFormat="1" ht="12.75" x14ac:dyDescent="0.25"/>
    <row r="355" s="333" customFormat="1" ht="12.75" x14ac:dyDescent="0.25"/>
    <row r="356" s="333" customFormat="1" ht="12.75" x14ac:dyDescent="0.25"/>
    <row r="357" s="333" customFormat="1" ht="12.75" x14ac:dyDescent="0.25"/>
    <row r="358" s="333" customFormat="1" ht="12.75" x14ac:dyDescent="0.25"/>
    <row r="359" s="333" customFormat="1" ht="12.75" x14ac:dyDescent="0.25"/>
    <row r="360" s="333" customFormat="1" ht="12.75" x14ac:dyDescent="0.25"/>
    <row r="361" s="333" customFormat="1" ht="12.75" x14ac:dyDescent="0.25"/>
    <row r="362" s="333" customFormat="1" ht="12.75" x14ac:dyDescent="0.25"/>
    <row r="363" s="333" customFormat="1" ht="12.75" x14ac:dyDescent="0.25"/>
    <row r="364" s="333" customFormat="1" ht="12.75" x14ac:dyDescent="0.25"/>
    <row r="365" s="333" customFormat="1" ht="12.75" x14ac:dyDescent="0.25"/>
    <row r="366" s="333" customFormat="1" ht="12.75" x14ac:dyDescent="0.25"/>
    <row r="367" s="333" customFormat="1" ht="12.75" x14ac:dyDescent="0.25"/>
    <row r="368" s="333" customFormat="1" ht="12.75" x14ac:dyDescent="0.25"/>
    <row r="369" s="333" customFormat="1" ht="12.75" x14ac:dyDescent="0.25"/>
    <row r="370" s="333" customFormat="1" ht="12.75" x14ac:dyDescent="0.25"/>
    <row r="371" s="333" customFormat="1" ht="12.75" x14ac:dyDescent="0.25"/>
    <row r="372" s="333" customFormat="1" ht="12.75" x14ac:dyDescent="0.25"/>
    <row r="373" s="333" customFormat="1" ht="12.75" x14ac:dyDescent="0.25"/>
    <row r="374" s="333" customFormat="1" ht="12.75" x14ac:dyDescent="0.25"/>
    <row r="375" s="333" customFormat="1" ht="12.75" x14ac:dyDescent="0.25"/>
    <row r="376" s="333" customFormat="1" ht="12.75" x14ac:dyDescent="0.25"/>
    <row r="377" s="333" customFormat="1" ht="12.75" x14ac:dyDescent="0.25"/>
    <row r="378" s="333" customFormat="1" ht="12.75" x14ac:dyDescent="0.25"/>
    <row r="379" s="333" customFormat="1" ht="12.75" x14ac:dyDescent="0.25"/>
    <row r="380" s="333" customFormat="1" ht="12.75" x14ac:dyDescent="0.25"/>
    <row r="381" s="333" customFormat="1" ht="12.75" x14ac:dyDescent="0.25"/>
    <row r="382" s="333" customFormat="1" ht="12.75" x14ac:dyDescent="0.25"/>
    <row r="383" s="333" customFormat="1" ht="12.75" x14ac:dyDescent="0.25"/>
    <row r="384" s="333" customFormat="1" ht="12.75" x14ac:dyDescent="0.25"/>
    <row r="385" s="333" customFormat="1" ht="12.75" x14ac:dyDescent="0.25"/>
    <row r="386" s="333" customFormat="1" ht="12.75" x14ac:dyDescent="0.25"/>
    <row r="387" s="333" customFormat="1" ht="12.75" x14ac:dyDescent="0.25"/>
    <row r="388" s="333" customFormat="1" ht="12.75" x14ac:dyDescent="0.25"/>
    <row r="389" s="333" customFormat="1" ht="12.75" x14ac:dyDescent="0.25"/>
    <row r="390" s="333" customFormat="1" ht="12.75" x14ac:dyDescent="0.25"/>
    <row r="391" s="333" customFormat="1" ht="12.75" x14ac:dyDescent="0.25"/>
    <row r="392" s="333" customFormat="1" ht="12.75" x14ac:dyDescent="0.25"/>
    <row r="393" s="333" customFormat="1" ht="12.75" x14ac:dyDescent="0.25"/>
    <row r="394" s="333" customFormat="1" ht="12.75" x14ac:dyDescent="0.25"/>
    <row r="395" s="333" customFormat="1" ht="12.75" x14ac:dyDescent="0.25"/>
    <row r="396" s="333" customFormat="1" ht="12.75" x14ac:dyDescent="0.25"/>
    <row r="397" s="333" customFormat="1" ht="12.75" x14ac:dyDescent="0.25"/>
    <row r="398" s="333" customFormat="1" ht="12.75" x14ac:dyDescent="0.25"/>
    <row r="399" s="333" customFormat="1" ht="12.75" x14ac:dyDescent="0.25"/>
    <row r="400" s="333" customFormat="1" ht="12.75" x14ac:dyDescent="0.25"/>
    <row r="401" s="333" customFormat="1" ht="12.75" x14ac:dyDescent="0.25"/>
    <row r="402" s="333" customFormat="1" ht="12.75" x14ac:dyDescent="0.25"/>
    <row r="403" s="333" customFormat="1" ht="12.75" x14ac:dyDescent="0.25"/>
    <row r="404" s="333" customFormat="1" ht="12.75" x14ac:dyDescent="0.25"/>
    <row r="405" s="333" customFormat="1" ht="12.75" x14ac:dyDescent="0.25"/>
    <row r="406" s="333" customFormat="1" ht="12.75" x14ac:dyDescent="0.25"/>
    <row r="407" s="333" customFormat="1" ht="12.75" x14ac:dyDescent="0.25"/>
    <row r="408" s="333" customFormat="1" ht="12.75" x14ac:dyDescent="0.25"/>
    <row r="409" s="333" customFormat="1" ht="12.75" x14ac:dyDescent="0.25"/>
    <row r="410" s="333" customFormat="1" ht="12.75" x14ac:dyDescent="0.25"/>
    <row r="411" s="333" customFormat="1" ht="12.75" x14ac:dyDescent="0.25"/>
    <row r="412" s="333" customFormat="1" ht="12.75" x14ac:dyDescent="0.25"/>
    <row r="413" s="333" customFormat="1" ht="12.75" x14ac:dyDescent="0.25"/>
    <row r="414" s="333" customFormat="1" ht="12.75" x14ac:dyDescent="0.25"/>
    <row r="415" s="333" customFormat="1" ht="12.75" x14ac:dyDescent="0.25"/>
    <row r="416" s="333" customFormat="1" ht="12.75" x14ac:dyDescent="0.25"/>
    <row r="417" s="333" customFormat="1" ht="12.75" x14ac:dyDescent="0.25"/>
    <row r="418" s="333" customFormat="1" ht="12.75" x14ac:dyDescent="0.25"/>
    <row r="419" s="333" customFormat="1" ht="12.75" x14ac:dyDescent="0.25"/>
    <row r="420" s="333" customFormat="1" ht="12.75" x14ac:dyDescent="0.25"/>
    <row r="421" s="333" customFormat="1" ht="12.75" x14ac:dyDescent="0.25"/>
    <row r="422" s="333" customFormat="1" ht="12.75" x14ac:dyDescent="0.25"/>
    <row r="423" s="333" customFormat="1" ht="12.75" x14ac:dyDescent="0.25"/>
    <row r="424" s="333" customFormat="1" ht="12.75" x14ac:dyDescent="0.25"/>
    <row r="425" s="333" customFormat="1" ht="12.75" x14ac:dyDescent="0.25"/>
    <row r="426" s="333" customFormat="1" ht="12.75" x14ac:dyDescent="0.25"/>
    <row r="427" s="333" customFormat="1" ht="12.75" x14ac:dyDescent="0.25"/>
    <row r="428" s="333" customFormat="1" ht="12.75" x14ac:dyDescent="0.25"/>
    <row r="429" s="333" customFormat="1" ht="12.75" x14ac:dyDescent="0.25"/>
    <row r="430" s="333" customFormat="1" ht="12.75" x14ac:dyDescent="0.25"/>
    <row r="431" s="333" customFormat="1" ht="12.75" x14ac:dyDescent="0.25"/>
    <row r="432" s="333" customFormat="1" ht="12.75" x14ac:dyDescent="0.25"/>
    <row r="433" s="333" customFormat="1" ht="12.75" x14ac:dyDescent="0.25"/>
    <row r="434" s="333" customFormat="1" ht="12.75" x14ac:dyDescent="0.25"/>
    <row r="435" s="333" customFormat="1" ht="12.75" x14ac:dyDescent="0.25"/>
    <row r="436" s="333" customFormat="1" ht="12.75" x14ac:dyDescent="0.25"/>
    <row r="437" s="333" customFormat="1" ht="12.75" x14ac:dyDescent="0.25"/>
    <row r="438" s="333" customFormat="1" ht="12.75" x14ac:dyDescent="0.25"/>
    <row r="439" s="333" customFormat="1" ht="12.75" x14ac:dyDescent="0.25"/>
    <row r="440" s="333" customFormat="1" ht="12.75" x14ac:dyDescent="0.25"/>
    <row r="441" s="333" customFormat="1" ht="12.75" x14ac:dyDescent="0.25"/>
    <row r="442" s="333" customFormat="1" ht="12.75" x14ac:dyDescent="0.25"/>
    <row r="443" s="333" customFormat="1" ht="12.75" x14ac:dyDescent="0.25"/>
    <row r="444" s="333" customFormat="1" ht="12.75" x14ac:dyDescent="0.25"/>
    <row r="445" s="333" customFormat="1" ht="12.75" x14ac:dyDescent="0.25"/>
    <row r="446" s="333" customFormat="1" ht="12.75" x14ac:dyDescent="0.25"/>
    <row r="447" s="333" customFormat="1" ht="12.75" x14ac:dyDescent="0.25"/>
    <row r="448" s="333" customFormat="1" ht="12.75" x14ac:dyDescent="0.25"/>
    <row r="449" s="333" customFormat="1" ht="12.75" x14ac:dyDescent="0.25"/>
    <row r="450" s="333" customFormat="1" ht="12.75" x14ac:dyDescent="0.25"/>
    <row r="451" s="333" customFormat="1" ht="12.75" x14ac:dyDescent="0.25"/>
    <row r="452" s="333" customFormat="1" ht="12.75" x14ac:dyDescent="0.25"/>
    <row r="453" s="333" customFormat="1" ht="12.75" x14ac:dyDescent="0.25"/>
    <row r="454" s="333" customFormat="1" ht="12.75" x14ac:dyDescent="0.25"/>
    <row r="455" s="333" customFormat="1" ht="12.75" x14ac:dyDescent="0.25"/>
    <row r="456" s="333" customFormat="1" ht="12.75" x14ac:dyDescent="0.25"/>
    <row r="457" s="333" customFormat="1" ht="12.75" x14ac:dyDescent="0.25"/>
    <row r="458" s="333" customFormat="1" ht="12.75" x14ac:dyDescent="0.25"/>
    <row r="459" s="333" customFormat="1" ht="12.75" x14ac:dyDescent="0.25"/>
    <row r="460" s="333" customFormat="1" ht="12.75" x14ac:dyDescent="0.25"/>
    <row r="461" s="333" customFormat="1" ht="12.75" x14ac:dyDescent="0.25"/>
    <row r="462" s="333" customFormat="1" ht="12.75" x14ac:dyDescent="0.25"/>
    <row r="463" s="333" customFormat="1" ht="12.75" x14ac:dyDescent="0.25"/>
    <row r="464" s="333" customFormat="1" ht="12.75" x14ac:dyDescent="0.25"/>
    <row r="465" s="333" customFormat="1" ht="12.75" x14ac:dyDescent="0.25"/>
    <row r="466" s="333" customFormat="1" ht="12.75" x14ac:dyDescent="0.25"/>
    <row r="467" s="333" customFormat="1" ht="12.75" x14ac:dyDescent="0.25"/>
    <row r="468" s="333" customFormat="1" ht="12.75" x14ac:dyDescent="0.25"/>
    <row r="469" s="333" customFormat="1" ht="12.75" x14ac:dyDescent="0.25"/>
    <row r="470" s="333" customFormat="1" ht="12.75" x14ac:dyDescent="0.25"/>
    <row r="471" s="333" customFormat="1" ht="12.75" x14ac:dyDescent="0.25"/>
    <row r="472" s="333" customFormat="1" ht="12.75" x14ac:dyDescent="0.25"/>
    <row r="473" s="333" customFormat="1" ht="12.75" x14ac:dyDescent="0.25"/>
    <row r="474" s="333" customFormat="1" ht="12.75" x14ac:dyDescent="0.25"/>
    <row r="475" s="333" customFormat="1" ht="12.75" x14ac:dyDescent="0.25"/>
    <row r="476" s="333" customFormat="1" ht="12.75" x14ac:dyDescent="0.25"/>
    <row r="477" s="333" customFormat="1" ht="12.75" x14ac:dyDescent="0.25"/>
    <row r="478" s="333" customFormat="1" ht="12.75" x14ac:dyDescent="0.25"/>
    <row r="479" s="333" customFormat="1" ht="12.75" x14ac:dyDescent="0.25"/>
    <row r="480" s="333" customFormat="1" ht="12.75" x14ac:dyDescent="0.25"/>
    <row r="481" s="333" customFormat="1" ht="12.75" x14ac:dyDescent="0.25"/>
    <row r="482" s="333" customFormat="1" ht="12.75" x14ac:dyDescent="0.25"/>
    <row r="483" s="333" customFormat="1" ht="12.75" x14ac:dyDescent="0.25"/>
    <row r="484" s="333" customFormat="1" ht="12.75" x14ac:dyDescent="0.25"/>
    <row r="485" s="333" customFormat="1" ht="12.75" x14ac:dyDescent="0.25"/>
    <row r="486" s="333" customFormat="1" ht="12.75" x14ac:dyDescent="0.25"/>
    <row r="487" s="333" customFormat="1" ht="12.75" x14ac:dyDescent="0.25"/>
    <row r="488" s="333" customFormat="1" ht="12.75" x14ac:dyDescent="0.25"/>
    <row r="489" s="333" customFormat="1" ht="12.75" x14ac:dyDescent="0.25"/>
    <row r="490" s="333" customFormat="1" ht="12.75" x14ac:dyDescent="0.25"/>
    <row r="491" s="333" customFormat="1" ht="12.75" x14ac:dyDescent="0.25"/>
    <row r="492" s="333" customFormat="1" ht="12.75" x14ac:dyDescent="0.25"/>
    <row r="493" s="333" customFormat="1" ht="12.75" x14ac:dyDescent="0.25"/>
    <row r="494" s="333" customFormat="1" ht="12.75" x14ac:dyDescent="0.25"/>
    <row r="495" s="333" customFormat="1" ht="12.75" x14ac:dyDescent="0.25"/>
    <row r="496" s="333" customFormat="1" ht="12.75" x14ac:dyDescent="0.25"/>
    <row r="497" s="333" customFormat="1" ht="12.75" x14ac:dyDescent="0.25"/>
    <row r="498" s="333" customFormat="1" ht="12.75" x14ac:dyDescent="0.25"/>
    <row r="499" s="333" customFormat="1" ht="12.75" x14ac:dyDescent="0.25"/>
    <row r="500" s="333" customFormat="1" ht="12.75" x14ac:dyDescent="0.25"/>
    <row r="501" s="333" customFormat="1" ht="12.75" x14ac:dyDescent="0.25"/>
    <row r="502" s="333" customFormat="1" ht="12.75" x14ac:dyDescent="0.25"/>
    <row r="503" s="333" customFormat="1" ht="12.75" x14ac:dyDescent="0.25"/>
    <row r="504" s="333" customFormat="1" ht="12.75" x14ac:dyDescent="0.25"/>
    <row r="505" s="333" customFormat="1" ht="12.75" x14ac:dyDescent="0.25"/>
    <row r="506" s="333" customFormat="1" ht="12.75" x14ac:dyDescent="0.25"/>
    <row r="507" s="333" customFormat="1" ht="12.75" x14ac:dyDescent="0.25"/>
    <row r="508" s="333" customFormat="1" ht="12.75" x14ac:dyDescent="0.25"/>
    <row r="509" s="333" customFormat="1" ht="12.75" x14ac:dyDescent="0.25"/>
    <row r="510" s="333" customFormat="1" ht="12.75" x14ac:dyDescent="0.25"/>
    <row r="511" s="333" customFormat="1" ht="12.75" x14ac:dyDescent="0.25"/>
    <row r="512" s="333" customFormat="1" ht="12.75" x14ac:dyDescent="0.25"/>
    <row r="513" s="333" customFormat="1" ht="12.75" x14ac:dyDescent="0.25"/>
    <row r="514" s="333" customFormat="1" ht="12.75" x14ac:dyDescent="0.25"/>
    <row r="515" s="333" customFormat="1" ht="12.75" x14ac:dyDescent="0.25"/>
    <row r="516" s="333" customFormat="1" ht="12.75" x14ac:dyDescent="0.25"/>
    <row r="517" s="333" customFormat="1" ht="12.75" x14ac:dyDescent="0.25"/>
    <row r="518" s="333" customFormat="1" ht="12.75" x14ac:dyDescent="0.25"/>
    <row r="519" s="333" customFormat="1" ht="12.75" x14ac:dyDescent="0.25"/>
    <row r="520" s="333" customFormat="1" ht="12.75" x14ac:dyDescent="0.25"/>
    <row r="521" s="333" customFormat="1" ht="12.75" x14ac:dyDescent="0.25"/>
    <row r="522" s="333" customFormat="1" ht="12.75" x14ac:dyDescent="0.25"/>
    <row r="523" s="333" customFormat="1" ht="12.75" x14ac:dyDescent="0.25"/>
    <row r="524" s="333" customFormat="1" ht="12.75" x14ac:dyDescent="0.25"/>
    <row r="525" s="333" customFormat="1" ht="12.75" x14ac:dyDescent="0.25"/>
    <row r="526" s="333" customFormat="1" ht="12.75" x14ac:dyDescent="0.25"/>
    <row r="527" s="333" customFormat="1" ht="12.75" x14ac:dyDescent="0.25"/>
    <row r="528" s="333" customFormat="1" ht="12.75" x14ac:dyDescent="0.25"/>
    <row r="529" s="333" customFormat="1" ht="12.75" x14ac:dyDescent="0.25"/>
    <row r="530" s="333" customFormat="1" ht="12.75" x14ac:dyDescent="0.25"/>
    <row r="531" s="333" customFormat="1" ht="12.75" x14ac:dyDescent="0.25"/>
    <row r="532" s="333" customFormat="1" ht="12.75" x14ac:dyDescent="0.25"/>
    <row r="533" s="333" customFormat="1" ht="12.75" x14ac:dyDescent="0.25"/>
    <row r="534" s="333" customFormat="1" ht="12.75" x14ac:dyDescent="0.25"/>
    <row r="535" s="333" customFormat="1" ht="12.75" x14ac:dyDescent="0.25"/>
    <row r="536" s="333" customFormat="1" ht="12.75" x14ac:dyDescent="0.25"/>
    <row r="537" s="333" customFormat="1" ht="12.75" x14ac:dyDescent="0.25"/>
    <row r="538" s="333" customFormat="1" ht="12.75" x14ac:dyDescent="0.25"/>
    <row r="539" s="333" customFormat="1" ht="12.75" x14ac:dyDescent="0.25"/>
    <row r="540" s="333" customFormat="1" ht="12.75" x14ac:dyDescent="0.25"/>
    <row r="541" s="333" customFormat="1" ht="12.75" x14ac:dyDescent="0.25"/>
    <row r="542" s="333" customFormat="1" ht="12.75" x14ac:dyDescent="0.25"/>
    <row r="543" s="333" customFormat="1" ht="12.75" x14ac:dyDescent="0.25"/>
    <row r="544" s="333" customFormat="1" ht="12.75" x14ac:dyDescent="0.25"/>
    <row r="545" s="333" customFormat="1" ht="12.75" x14ac:dyDescent="0.25"/>
    <row r="546" s="333" customFormat="1" ht="12.75" x14ac:dyDescent="0.25"/>
    <row r="547" s="333" customFormat="1" ht="12.75" x14ac:dyDescent="0.25"/>
    <row r="548" s="333" customFormat="1" ht="12.75" x14ac:dyDescent="0.25"/>
    <row r="549" s="333" customFormat="1" ht="12.75" x14ac:dyDescent="0.25"/>
    <row r="550" s="333" customFormat="1" ht="12.75" x14ac:dyDescent="0.25"/>
    <row r="551" s="333" customFormat="1" ht="12.75" x14ac:dyDescent="0.25"/>
    <row r="552" s="333" customFormat="1" ht="12.75" x14ac:dyDescent="0.25"/>
    <row r="553" s="333" customFormat="1" ht="12.75" x14ac:dyDescent="0.25"/>
  </sheetData>
  <sheetProtection algorithmName="SHA-512" hashValue="tQsgNmWYN6Awx3GOF16APtB1gbm7oPlRwE0WK/XJ5EB3l/WJy4o15/LwZ69+1SN0EZNIW43U8/7yNrEHyQxxyA==" saltValue="kdh9kEn3ns/ytpvfKj//VQ==" spinCount="100000" sheet="1" objects="1" scenarios="1"/>
  <customSheetViews>
    <customSheetView guid="{8BBDF041-1EC5-4F43-8AC5-BFD5AE5CB39A}" zeroValues="0" hiddenRows="1" topLeftCell="A79">
      <selection activeCell="B93" sqref="B93:AW93"/>
      <pageMargins left="0.7" right="0.7" top="0.75" bottom="0.75" header="0.3" footer="0.3"/>
    </customSheetView>
  </customSheetViews>
  <mergeCells count="112">
    <mergeCell ref="B110:AW114"/>
    <mergeCell ref="M116:AW117"/>
    <mergeCell ref="B90:AW90"/>
    <mergeCell ref="B93:AW93"/>
    <mergeCell ref="B94:AW98"/>
    <mergeCell ref="G100:AI103"/>
    <mergeCell ref="AK100:AU100"/>
    <mergeCell ref="AK101:AV106"/>
    <mergeCell ref="C105:G105"/>
    <mergeCell ref="L105:R105"/>
    <mergeCell ref="W105:X105"/>
    <mergeCell ref="B44:Q45"/>
    <mergeCell ref="R44:AB45"/>
    <mergeCell ref="AC44:AL45"/>
    <mergeCell ref="B66:AW66"/>
    <mergeCell ref="L68:P68"/>
    <mergeCell ref="X68:AC68"/>
    <mergeCell ref="L70:Q70"/>
    <mergeCell ref="U70:V70"/>
    <mergeCell ref="X70:AC70"/>
    <mergeCell ref="AK70:AO70"/>
    <mergeCell ref="B46:Q47"/>
    <mergeCell ref="R46:AB47"/>
    <mergeCell ref="AC46:AL47"/>
    <mergeCell ref="AN46:AV52"/>
    <mergeCell ref="B48:Q49"/>
    <mergeCell ref="R48:AB49"/>
    <mergeCell ref="AC48:AL49"/>
    <mergeCell ref="B50:Q51"/>
    <mergeCell ref="R50:AB51"/>
    <mergeCell ref="AC50:AL51"/>
    <mergeCell ref="B52:Q53"/>
    <mergeCell ref="B58:Q59"/>
    <mergeCell ref="R58:AB59"/>
    <mergeCell ref="AC58:AL59"/>
    <mergeCell ref="B42:Q43"/>
    <mergeCell ref="R42:AB43"/>
    <mergeCell ref="AC42:AL43"/>
    <mergeCell ref="AN42:AV43"/>
    <mergeCell ref="B31:Q33"/>
    <mergeCell ref="R31:AB33"/>
    <mergeCell ref="AC31:AW31"/>
    <mergeCell ref="AC32:AL33"/>
    <mergeCell ref="AM32:AW33"/>
    <mergeCell ref="AN36:AV38"/>
    <mergeCell ref="AC34:AL35"/>
    <mergeCell ref="B36:Q37"/>
    <mergeCell ref="R36:AB37"/>
    <mergeCell ref="AC36:AL37"/>
    <mergeCell ref="B38:Q39"/>
    <mergeCell ref="R38:AB39"/>
    <mergeCell ref="AC38:AL39"/>
    <mergeCell ref="BL33:BQ33"/>
    <mergeCell ref="B34:Q35"/>
    <mergeCell ref="R34:AB35"/>
    <mergeCell ref="B1:AW1"/>
    <mergeCell ref="B3:AW3"/>
    <mergeCell ref="M7:Y7"/>
    <mergeCell ref="AH5:AV5"/>
    <mergeCell ref="AH7:AV7"/>
    <mergeCell ref="AH9:AV9"/>
    <mergeCell ref="M11:Y11"/>
    <mergeCell ref="AH11:AV11"/>
    <mergeCell ref="M13:Q13"/>
    <mergeCell ref="R13:S13"/>
    <mergeCell ref="T13:Y13"/>
    <mergeCell ref="M15:Y15"/>
    <mergeCell ref="AH15:AV15"/>
    <mergeCell ref="B18:AW18"/>
    <mergeCell ref="M20:Y20"/>
    <mergeCell ref="AH20:AV20"/>
    <mergeCell ref="M22:Y22"/>
    <mergeCell ref="M24:Y24"/>
    <mergeCell ref="M26:Y26"/>
    <mergeCell ref="B30:AW30"/>
    <mergeCell ref="AH22:AV22"/>
    <mergeCell ref="G76:AE76"/>
    <mergeCell ref="G78:AE78"/>
    <mergeCell ref="D80:AO84"/>
    <mergeCell ref="AP80:AW83"/>
    <mergeCell ref="B88:AW88"/>
    <mergeCell ref="B74:AW74"/>
    <mergeCell ref="AN54:AV56"/>
    <mergeCell ref="R52:AB53"/>
    <mergeCell ref="AC52:AL53"/>
    <mergeCell ref="B54:Q55"/>
    <mergeCell ref="R54:AB55"/>
    <mergeCell ref="AC54:AL55"/>
    <mergeCell ref="M5:Q5"/>
    <mergeCell ref="R5:S5"/>
    <mergeCell ref="T5:Y5"/>
    <mergeCell ref="M9:Q9"/>
    <mergeCell ref="AH13:AV13"/>
    <mergeCell ref="AC105:AD105"/>
    <mergeCell ref="AZ55:BI55"/>
    <mergeCell ref="B56:Q57"/>
    <mergeCell ref="R56:AB57"/>
    <mergeCell ref="AC56:AL57"/>
    <mergeCell ref="AZ57:BG57"/>
    <mergeCell ref="G72:J72"/>
    <mergeCell ref="L72:N72"/>
    <mergeCell ref="AF72:AH72"/>
    <mergeCell ref="B60:Q61"/>
    <mergeCell ref="R60:AB61"/>
    <mergeCell ref="AC60:AL61"/>
    <mergeCell ref="B62:Q63"/>
    <mergeCell ref="R62:AB63"/>
    <mergeCell ref="AC62:AL63"/>
    <mergeCell ref="B40:Q41"/>
    <mergeCell ref="R40:AB41"/>
    <mergeCell ref="AC40:AL41"/>
    <mergeCell ref="B73:AW73"/>
  </mergeCells>
  <dataValidations count="11">
    <dataValidation errorStyle="information" allowBlank="1" showInputMessage="1" showErrorMessage="1" error="Données non valides" promptTitle="Données nécessaires" sqref="M20:Y20" xr:uid="{A7375939-0C5E-43E7-8EAC-32C3680D8E14}"/>
    <dataValidation allowBlank="1" showErrorMessage="1" promptTitle="Optiion gestion pilotée du PERCO" sqref="AW89 AW99 AW85:AW87 AW91:AW92" xr:uid="{E3A0068C-DA0D-4238-9280-B64F09B50105}"/>
    <dataValidation allowBlank="1" showInputMessage="1" showErrorMessage="1" promptTitle="Gestion pilotée du PERCO-I" prompt="Si vous choisissez la Gestion Pilotée, sélectionnez le type de grille d'allocation et le montant à investir._x000a_Attention vous ne pouvez pas investir sur d'autres fonds._x000a__x000a_En l'absence de choix, les sommes investies sur la grille Prudent." sqref="AJ102" xr:uid="{3D65A6E1-2030-4236-B691-F8CE0FCC3366}"/>
    <dataValidation allowBlank="1" showInputMessage="1" showErrorMessage="1" sqref="AW13:IA13 AK17 AN17:AW17 Z26:IA26 AU14" xr:uid="{634D90F5-0362-4806-A4B4-4C2B66743E48}"/>
    <dataValidation allowBlank="1" showInputMessage="1" showErrorMessage="1" promptTitle="Numéro sécurité sociale" prompt="Données obligatoires" sqref="AA6 AA21" xr:uid="{F822C1BD-FEE8-468C-ABDF-40AA0989291F}"/>
    <dataValidation allowBlank="1" showInputMessage="1" showErrorMessage="1" prompt="Merci d'indiquer vos noms et prénoms en majuscules" sqref="Z10 Z7:Z8" xr:uid="{D43B4F48-D71B-4DB8-99D6-8DA0FF3A6C47}"/>
    <dataValidation type="list" allowBlank="1" showInputMessage="1" showErrorMessage="1" sqref="C100" xr:uid="{B24BA155-0E55-4902-BB8D-C1A5B90E7E22}">
      <formula1>$R$142:$R$143</formula1>
    </dataValidation>
    <dataValidation type="list" allowBlank="1" showInputMessage="1" showErrorMessage="1" sqref="M15:Y15" xr:uid="{D9BA2897-187A-4101-8BDC-06FE91E17122}">
      <formula1>$P$129:$P$131</formula1>
    </dataValidation>
    <dataValidation type="list" allowBlank="1" showInputMessage="1" showErrorMessage="1" promptTitle="Optiion gestion pilotée du PERCO" prompt="Sélectionnez OUI pour activer l'option de gestion pilotée, Attention vous ne pouvez pas investir sur d'autres fonds." sqref="AW75 AW64:AW72" xr:uid="{AFAFB211-878B-4E08-B65D-A1BAF3F616F9}">
      <formula1>$Q$135:$Q$136</formula1>
    </dataValidation>
    <dataValidation errorStyle="information" allowBlank="1" showInputMessage="1" showErrorMessage="1" error="Données non valides" sqref="AH13:AV13" xr:uid="{67768DD1-F684-405B-801C-3DE1F81A4A98}"/>
    <dataValidation type="textLength" allowBlank="1" showInputMessage="1" showErrorMessage="1" prompt="Compris en 13 et 15 caractères (la clé n'est pas obligatoire)_x000a_" sqref="M7:Y7" xr:uid="{AE61BE05-833B-4E67-ADE5-C8246347F9EC}">
      <formula1>13</formula1>
      <formula2>15</formula2>
    </dataValidation>
  </dataValidations>
  <hyperlinks>
    <hyperlink ref="AP80:AW83" location="'Modalités de versement'!A1" display="Plus d'information &gt;" xr:uid="{13B3847E-9B18-46BD-9B47-E47DA75F0020}"/>
  </hyperlinks>
  <printOptions horizontalCentered="1" verticalCentered="1"/>
  <pageMargins left="0" right="0" top="0" bottom="0" header="0" footer="0"/>
  <pageSetup paperSize="9" scale="57" fitToWidth="0" orientation="portrait" r:id="rId1"/>
  <colBreaks count="1" manualBreakCount="1">
    <brk id="50"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6399" r:id="rId4" name="Check Box 15">
              <controlPr defaultSize="0" autoFill="0" autoLine="0" autoPict="0">
                <anchor moveWithCells="1">
                  <from>
                    <xdr:col>1</xdr:col>
                    <xdr:colOff>104775</xdr:colOff>
                    <xdr:row>74</xdr:row>
                    <xdr:rowOff>76200</xdr:rowOff>
                  </from>
                  <to>
                    <xdr:col>3</xdr:col>
                    <xdr:colOff>0</xdr:colOff>
                    <xdr:row>76</xdr:row>
                    <xdr:rowOff>66675</xdr:rowOff>
                  </to>
                </anchor>
              </controlPr>
            </control>
          </mc:Choice>
        </mc:AlternateContent>
        <mc:AlternateContent xmlns:mc="http://schemas.openxmlformats.org/markup-compatibility/2006">
          <mc:Choice Requires="x14">
            <control shapeId="16400" r:id="rId5" name="Check Box 16">
              <controlPr defaultSize="0" autoFill="0" autoLine="0" autoPict="0">
                <anchor moveWithCells="1">
                  <from>
                    <xdr:col>1</xdr:col>
                    <xdr:colOff>104775</xdr:colOff>
                    <xdr:row>76</xdr:row>
                    <xdr:rowOff>76200</xdr:rowOff>
                  </from>
                  <to>
                    <xdr:col>3</xdr:col>
                    <xdr:colOff>0</xdr:colOff>
                    <xdr:row>78</xdr:row>
                    <xdr:rowOff>104775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7EB50BF5-4B1E-45C8-B811-F8ECDF9E2BAF}">
            <xm:f>'Informations Entreprise'!$AM$37="Abondement unilatéral"</xm:f>
            <x14:dxf>
              <font>
                <color theme="0" tint="-4.9989318521683403E-2"/>
              </font>
              <fill>
                <patternFill patternType="gray0625">
                  <bgColor theme="0" tint="-4.9989318521683403E-2"/>
                </patternFill>
              </fill>
            </x14:dxf>
          </x14:cfRule>
          <xm:sqref>R31:AB63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92FDC3A0-A836-4D10-992B-B9DD15A851E4}">
          <x14:formula1>
            <xm:f>Données!$C$15:$C$18</xm:f>
          </x14:formula1>
          <xm:sqref>AN36</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d1b4585e-59aa-43d5-93e5-b0690e24027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65109B01E0086F4191209DA799F04886" ma:contentTypeVersion="13" ma:contentTypeDescription="Crée un document." ma:contentTypeScope="" ma:versionID="5285a1e59908587bd22c21faf5ee18b1">
  <xsd:schema xmlns:xsd="http://www.w3.org/2001/XMLSchema" xmlns:xs="http://www.w3.org/2001/XMLSchema" xmlns:p="http://schemas.microsoft.com/office/2006/metadata/properties" xmlns:ns2="d1b4585e-59aa-43d5-93e5-b0690e240271" xmlns:ns3="39d78b12-1cbe-46d0-bb40-b55ac852e6c8" targetNamespace="http://schemas.microsoft.com/office/2006/metadata/properties" ma:root="true" ma:fieldsID="94ef797ec0482bb8500a01c04388fc5d" ns2:_="" ns3:_="">
    <xsd:import namespace="d1b4585e-59aa-43d5-93e5-b0690e240271"/>
    <xsd:import namespace="39d78b12-1cbe-46d0-bb40-b55ac852e6c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_Flow_SignoffStatus"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4585e-59aa-43d5-93e5-b0690e2402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_Flow_SignoffStatus" ma:index="12" nillable="true" ma:displayName="État de validation" ma:internalName="_x00c9_tat_x0020_de_x0020_validation">
      <xsd:simpleType>
        <xsd:restriction base="dms:Text"/>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9d78b12-1cbe-46d0-bb40-b55ac852e6c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FC1477F-C26F-43DF-A738-897ED3CEC537}">
  <ds:schemaRefs>
    <ds:schemaRef ds:uri="d1b4585e-59aa-43d5-93e5-b0690e240271"/>
    <ds:schemaRef ds:uri="http://purl.org/dc/terms/"/>
    <ds:schemaRef ds:uri="http://purl.org/dc/dcmitype/"/>
    <ds:schemaRef ds:uri="http://purl.org/dc/elements/1.1/"/>
    <ds:schemaRef ds:uri="http://schemas.microsoft.com/office/2006/metadata/properties"/>
    <ds:schemaRef ds:uri="http://schemas.microsoft.com/office/infopath/2007/PartnerControls"/>
    <ds:schemaRef ds:uri="http://www.w3.org/XML/1998/namespace"/>
    <ds:schemaRef ds:uri="http://schemas.microsoft.com/office/2006/documentManagement/types"/>
    <ds:schemaRef ds:uri="http://schemas.openxmlformats.org/package/2006/metadata/core-properties"/>
    <ds:schemaRef ds:uri="39d78b12-1cbe-46d0-bb40-b55ac852e6c8"/>
  </ds:schemaRefs>
</ds:datastoreItem>
</file>

<file path=customXml/itemProps2.xml><?xml version="1.0" encoding="utf-8"?>
<ds:datastoreItem xmlns:ds="http://schemas.openxmlformats.org/officeDocument/2006/customXml" ds:itemID="{63624ED2-EAF6-4396-AEF9-48EB4A9BB0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b4585e-59aa-43d5-93e5-b0690e240271"/>
    <ds:schemaRef ds:uri="39d78b12-1cbe-46d0-bb40-b55ac852e6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0EFF1B2-C816-4636-A71B-57A52BD01A7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15</vt:i4>
      </vt:variant>
      <vt:variant>
        <vt:lpstr>Plages nommées</vt:lpstr>
      </vt:variant>
      <vt:variant>
        <vt:i4>15</vt:i4>
      </vt:variant>
    </vt:vector>
  </HeadingPairs>
  <TitlesOfParts>
    <vt:vector size="30" baseType="lpstr">
      <vt:lpstr>Informations Entreprise</vt:lpstr>
      <vt:lpstr>Bulletin 1</vt:lpstr>
      <vt:lpstr>Bulletin 2</vt:lpstr>
      <vt:lpstr>Bulletin 3</vt:lpstr>
      <vt:lpstr>Bulletin 4</vt:lpstr>
      <vt:lpstr>Bulletin 5</vt:lpstr>
      <vt:lpstr>Bulletin 6</vt:lpstr>
      <vt:lpstr>Bulletin 7</vt:lpstr>
      <vt:lpstr>Bulletin 8</vt:lpstr>
      <vt:lpstr>Bulletin 9</vt:lpstr>
      <vt:lpstr>Bulletin 10</vt:lpstr>
      <vt:lpstr>Fiche récapitulative</vt:lpstr>
      <vt:lpstr>Modalités de versement</vt:lpstr>
      <vt:lpstr>Autres fonds</vt:lpstr>
      <vt:lpstr>Données</vt:lpstr>
      <vt:lpstr>case_CSG</vt:lpstr>
      <vt:lpstr>CSGCRDS</vt:lpstr>
      <vt:lpstr>PASS</vt:lpstr>
      <vt:lpstr>'Bulletin 1'!Zone_d_impression</vt:lpstr>
      <vt:lpstr>'Bulletin 10'!Zone_d_impression</vt:lpstr>
      <vt:lpstr>'Bulletin 2'!Zone_d_impression</vt:lpstr>
      <vt:lpstr>'Bulletin 3'!Zone_d_impression</vt:lpstr>
      <vt:lpstr>'Bulletin 4'!Zone_d_impression</vt:lpstr>
      <vt:lpstr>'Bulletin 5'!Zone_d_impression</vt:lpstr>
      <vt:lpstr>'Bulletin 6'!Zone_d_impression</vt:lpstr>
      <vt:lpstr>'Bulletin 7'!Zone_d_impression</vt:lpstr>
      <vt:lpstr>'Bulletin 8'!Zone_d_impression</vt:lpstr>
      <vt:lpstr>'Bulletin 9'!Zone_d_impression</vt:lpstr>
      <vt:lpstr>'Fiche récapitulative'!Zone_d_impression</vt:lpstr>
      <vt:lpstr>'Informations Entreprise'!Zone_d_impression</vt:lpstr>
    </vt:vector>
  </TitlesOfParts>
  <Company>GROUPAMA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Marketing GES</dc:creator>
  <cp:lastModifiedBy>BODIANG Bana</cp:lastModifiedBy>
  <cp:lastPrinted>2022-12-15T13:34:04Z</cp:lastPrinted>
  <dcterms:created xsi:type="dcterms:W3CDTF">2013-07-31T09:20:59Z</dcterms:created>
  <dcterms:modified xsi:type="dcterms:W3CDTF">2024-01-25T11:22:49Z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0x01010065109B01E0086F4191209DA799F04886</vt:lpwstr>
  </property>
</Properties>
</file>