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5.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7.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8.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9.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drawings/drawing10.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drawings/drawing11.xml" ContentType="application/vnd.openxmlformats-officedocument.drawing+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updateLinks="never" codeName="ThisWorkbook" defaultThemeVersion="124226"/>
  <mc:AlternateContent xmlns:mc="http://schemas.openxmlformats.org/markup-compatibility/2006">
    <mc:Choice Requires="x15">
      <x15ac:absPath xmlns:x15ac="http://schemas.microsoft.com/office/spreadsheetml/2010/11/ac" url="https://cooperactions-my.sharepoint.com/personal/bana_bodiang_groupama-es_fr/Documents/Bureau/BIV 2026 EN COURS/"/>
    </mc:Choice>
  </mc:AlternateContent>
  <xr:revisionPtr revIDLastSave="375" documentId="13_ncr:1_{672E1A34-CCB4-4337-92BB-F149ABB6A3D9}" xr6:coauthVersionLast="47" xr6:coauthVersionMax="47" xr10:uidLastSave="{53B41601-C025-4DAF-83B2-2E6BD128D742}"/>
  <bookViews>
    <workbookView xWindow="-120" yWindow="-120" windowWidth="29040" windowHeight="15720" tabRatio="890" xr2:uid="{00000000-000D-0000-FFFF-FFFF00000000}"/>
  </bookViews>
  <sheets>
    <sheet name="Informations Entreprise" sheetId="1" r:id="rId1"/>
    <sheet name="Bulletin 1" sheetId="6" r:id="rId2"/>
    <sheet name="Bulletin 2" sheetId="7" r:id="rId3"/>
    <sheet name="Bulletin 3" sheetId="8" r:id="rId4"/>
    <sheet name="Bulletin 4" sheetId="9" r:id="rId5"/>
    <sheet name="Bulletin 5" sheetId="10" r:id="rId6"/>
    <sheet name="Bulletin 6" sheetId="11" r:id="rId7"/>
    <sheet name="Bulletin 7" sheetId="12" r:id="rId8"/>
    <sheet name="Bulletin 8" sheetId="13" r:id="rId9"/>
    <sheet name="Bulletin 9" sheetId="14" r:id="rId10"/>
    <sheet name="Bulletin 10" sheetId="15" r:id="rId11"/>
    <sheet name="Fiche récapitulative" sheetId="3" r:id="rId12"/>
    <sheet name="Modalités de versement" sheetId="18" r:id="rId13"/>
    <sheet name="Autres fonds" sheetId="17" r:id="rId14"/>
    <sheet name="Données" sheetId="4" state="hidden" r:id="rId15"/>
  </sheets>
  <externalReferences>
    <externalReference r:id="rId16"/>
    <externalReference r:id="rId17"/>
  </externalReferences>
  <definedNames>
    <definedName name="_xlnm._FilterDatabase" localSheetId="0" hidden="1">'Informations Entreprise'!$E$37:$U$37</definedName>
    <definedName name="case_CSG">'Informations Entreprise'!$AI$30</definedName>
    <definedName name="CSG_CRDS">'[1]Saisie des données + guide'!$AK$110</definedName>
    <definedName name="CSGCRDS">Données!$C$14</definedName>
    <definedName name="Groupama_Sélection_PME_ETI">'Informations Entreprise'!#REF!</definedName>
    <definedName name="PASS">Données!$C$2</definedName>
    <definedName name="Plafond_PEE">'[1]Saisie des données + guide'!$O$107</definedName>
    <definedName name="Plafond_PEE_net">'[1]Saisie des données + guide'!$Z$107</definedName>
    <definedName name="Plafond_PERCO">'[1]Saisie des données + guide'!$O$108</definedName>
    <definedName name="Plafond_PERCO_net">'[1]Saisie des données + guide'!$Z$108</definedName>
    <definedName name="Plafond_uni_TNS">'[1]Saisie des données + guide'!$AV$95</definedName>
    <definedName name="Plafond_uni_TS">'[1]Saisie des données + guide'!$AV$92</definedName>
    <definedName name="Z_8BBDF041_1EC5_4F43_8AC5_BFD5AE5CB39A_.wvu.Cols" localSheetId="11" hidden="1">'Fiche récapitulative'!$R:$R,'Fiche récapitulative'!$T:$Y</definedName>
    <definedName name="Z_8BBDF041_1EC5_4F43_8AC5_BFD5AE5CB39A_.wvu.Cols" localSheetId="0" hidden="1">'Informations Entreprise'!$CD:$CF</definedName>
    <definedName name="Z_8BBDF041_1EC5_4F43_8AC5_BFD5AE5CB39A_.wvu.FilterData" localSheetId="0" hidden="1">'Informations Entreprise'!$E$37:$U$37</definedName>
    <definedName name="Z_8BBDF041_1EC5_4F43_8AC5_BFD5AE5CB39A_.wvu.PrintArea" localSheetId="1" hidden="1">'Bulletin 1'!$A$1:$AX$135</definedName>
    <definedName name="Z_8BBDF041_1EC5_4F43_8AC5_BFD5AE5CB39A_.wvu.PrintArea" localSheetId="2" hidden="1">'Bulletin 2'!$A$1:$AX$133</definedName>
    <definedName name="Z_8BBDF041_1EC5_4F43_8AC5_BFD5AE5CB39A_.wvu.PrintArea" localSheetId="3" hidden="1">'Bulletin 3'!$A$1:$AX$133</definedName>
    <definedName name="Z_8BBDF041_1EC5_4F43_8AC5_BFD5AE5CB39A_.wvu.PrintArea" localSheetId="11" hidden="1">'Fiche récapitulative'!$A$1:$P$71</definedName>
    <definedName name="Z_8BBDF041_1EC5_4F43_8AC5_BFD5AE5CB39A_.wvu.PrintArea" localSheetId="0" hidden="1">'Informations Entreprise'!$A$1:$BH$46</definedName>
    <definedName name="Z_8BBDF041_1EC5_4F43_8AC5_BFD5AE5CB39A_.wvu.Rows" localSheetId="1" hidden="1">'Bulletin 1'!$142:$161</definedName>
    <definedName name="Z_8BBDF041_1EC5_4F43_8AC5_BFD5AE5CB39A_.wvu.Rows" localSheetId="10" hidden="1">'Bulletin 10'!$140:$159</definedName>
    <definedName name="Z_8BBDF041_1EC5_4F43_8AC5_BFD5AE5CB39A_.wvu.Rows" localSheetId="2" hidden="1">'Bulletin 2'!$140:$159</definedName>
    <definedName name="Z_8BBDF041_1EC5_4F43_8AC5_BFD5AE5CB39A_.wvu.Rows" localSheetId="3" hidden="1">'Bulletin 3'!$140:$159</definedName>
    <definedName name="Z_8BBDF041_1EC5_4F43_8AC5_BFD5AE5CB39A_.wvu.Rows" localSheetId="4" hidden="1">'Bulletin 4'!$140:$159</definedName>
    <definedName name="Z_8BBDF041_1EC5_4F43_8AC5_BFD5AE5CB39A_.wvu.Rows" localSheetId="5" hidden="1">'Bulletin 5'!$140:$159</definedName>
    <definedName name="Z_8BBDF041_1EC5_4F43_8AC5_BFD5AE5CB39A_.wvu.Rows" localSheetId="6" hidden="1">'Bulletin 6'!$140:$159</definedName>
    <definedName name="Z_8BBDF041_1EC5_4F43_8AC5_BFD5AE5CB39A_.wvu.Rows" localSheetId="7" hidden="1">'Bulletin 7'!$140:$159</definedName>
    <definedName name="Z_8BBDF041_1EC5_4F43_8AC5_BFD5AE5CB39A_.wvu.Rows" localSheetId="8" hidden="1">'Bulletin 8'!$140:$159</definedName>
    <definedName name="Z_8BBDF041_1EC5_4F43_8AC5_BFD5AE5CB39A_.wvu.Rows" localSheetId="9" hidden="1">'Bulletin 9'!$140:$159</definedName>
    <definedName name="Z_8BBDF041_1EC5_4F43_8AC5_BFD5AE5CB39A_.wvu.Rows" localSheetId="11" hidden="1">'Fiche récapitulative'!$65:$69</definedName>
    <definedName name="_xlnm.Print_Area" localSheetId="1">'Bulletin 1'!$A$1:$AX$135</definedName>
    <definedName name="_xlnm.Print_Area" localSheetId="10">'Bulletin 10'!$A$1:$AX$133</definedName>
    <definedName name="_xlnm.Print_Area" localSheetId="2">'Bulletin 2'!$A$1:$AX$133</definedName>
    <definedName name="_xlnm.Print_Area" localSheetId="3">'Bulletin 3'!$A$1:$AX$133</definedName>
    <definedName name="_xlnm.Print_Area" localSheetId="4">'Bulletin 4'!$A$1:$AX$133</definedName>
    <definedName name="_xlnm.Print_Area" localSheetId="5">'Bulletin 5'!$A$1:$AX$133</definedName>
    <definedName name="_xlnm.Print_Area" localSheetId="6">'Bulletin 6'!$A$1:$AX$133</definedName>
    <definedName name="_xlnm.Print_Area" localSheetId="7">'Bulletin 7'!$A$1:$AX$133</definedName>
    <definedName name="_xlnm.Print_Area" localSheetId="8">'Bulletin 8'!$A$1:$AX$133</definedName>
    <definedName name="_xlnm.Print_Area" localSheetId="9">'Bulletin 9'!$A$1:$AX$133</definedName>
    <definedName name="_xlnm.Print_Area" localSheetId="11">'Fiche récapitulative'!$A$1:$P$71</definedName>
    <definedName name="_xlnm.Print_Area" localSheetId="0">'Informations Entreprise'!$A$1:$BH$46</definedName>
  </definedNames>
  <calcPr calcId="191029"/>
  <customWorkbookViews>
    <customWorkbookView name="1 page" guid="{8BBDF041-1EC5-4F43-8AC5-BFD5AE5CB39A}" maximized="1" xWindow="-8" yWindow="-8" windowWidth="1936" windowHeight="1056" tabRatio="768" activeSheetId="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86" i="15" l="1"/>
  <c r="AZ73" i="15" a="1"/>
  <c r="AZ73" i="15" s="1"/>
  <c r="AZ72" i="15"/>
  <c r="AZ69" i="15"/>
  <c r="AZ55" i="15"/>
  <c r="B44" i="15"/>
  <c r="B42" i="15"/>
  <c r="B40" i="15"/>
  <c r="B38" i="15"/>
  <c r="B36" i="15"/>
  <c r="B32" i="15"/>
  <c r="M28" i="15"/>
  <c r="M26" i="15"/>
  <c r="AH24" i="15"/>
  <c r="X86" i="15" s="1"/>
  <c r="AN48" i="15" s="1"/>
  <c r="M24" i="15"/>
  <c r="AH22" i="15"/>
  <c r="AZ59" i="15" s="1" a="1"/>
  <c r="AZ59" i="15" s="1"/>
  <c r="M22" i="15"/>
  <c r="M19" i="15"/>
  <c r="L86" i="14"/>
  <c r="AZ73" i="14" a="1"/>
  <c r="AZ73" i="14" s="1"/>
  <c r="AZ72" i="14"/>
  <c r="AZ69" i="14"/>
  <c r="AZ55" i="14"/>
  <c r="B44" i="14"/>
  <c r="B42" i="14"/>
  <c r="B40" i="14"/>
  <c r="B38" i="14"/>
  <c r="B36" i="14"/>
  <c r="B32" i="14"/>
  <c r="M28" i="14"/>
  <c r="M26" i="14"/>
  <c r="AH24" i="14"/>
  <c r="X86" i="14" s="1"/>
  <c r="AN48" i="14" s="1"/>
  <c r="M24" i="14"/>
  <c r="AH22" i="14"/>
  <c r="AZ59" i="14" s="1" a="1"/>
  <c r="AZ59" i="14" s="1"/>
  <c r="M22" i="14"/>
  <c r="M19" i="14"/>
  <c r="L86" i="13"/>
  <c r="AZ73" i="13" a="1"/>
  <c r="AZ73" i="13" s="1"/>
  <c r="AZ72" i="13"/>
  <c r="AZ69" i="13"/>
  <c r="AZ55" i="13"/>
  <c r="B44" i="13"/>
  <c r="B42" i="13"/>
  <c r="B40" i="13"/>
  <c r="B38" i="13"/>
  <c r="B36" i="13"/>
  <c r="B32" i="13"/>
  <c r="M28" i="13"/>
  <c r="M26" i="13"/>
  <c r="AH24" i="13"/>
  <c r="X86" i="13" s="1"/>
  <c r="M24" i="13"/>
  <c r="AH22" i="13"/>
  <c r="AZ58" i="13" s="1"/>
  <c r="M22" i="13"/>
  <c r="M19" i="13"/>
  <c r="X86" i="12"/>
  <c r="AN48" i="12" s="1"/>
  <c r="L86" i="12"/>
  <c r="AK86" i="12" s="1"/>
  <c r="AZ73" i="12" a="1"/>
  <c r="AZ73" i="12" s="1"/>
  <c r="AZ72" i="12"/>
  <c r="AZ69" i="12"/>
  <c r="AZ58" i="12"/>
  <c r="AZ55" i="12"/>
  <c r="B44" i="12"/>
  <c r="B42" i="12"/>
  <c r="B40" i="12"/>
  <c r="B38" i="12"/>
  <c r="B36" i="12"/>
  <c r="B32" i="12"/>
  <c r="M28" i="12"/>
  <c r="M26" i="12"/>
  <c r="AH24" i="12"/>
  <c r="M24" i="12"/>
  <c r="AH22" i="12"/>
  <c r="AZ59" i="12" s="1" a="1"/>
  <c r="AZ59" i="12" s="1"/>
  <c r="M22" i="12"/>
  <c r="M19" i="12"/>
  <c r="L86" i="11"/>
  <c r="AZ73" i="11" a="1"/>
  <c r="AZ73" i="11" s="1"/>
  <c r="AZ72" i="11"/>
  <c r="AZ69" i="11"/>
  <c r="AZ55" i="11"/>
  <c r="B44" i="11"/>
  <c r="B42" i="11"/>
  <c r="B40" i="11"/>
  <c r="B38" i="11"/>
  <c r="B36" i="11"/>
  <c r="B32" i="11"/>
  <c r="M28" i="11"/>
  <c r="M26" i="11"/>
  <c r="AH24" i="11"/>
  <c r="X86" i="11" s="1"/>
  <c r="AN48" i="11" s="1"/>
  <c r="M24" i="11"/>
  <c r="AH22" i="11"/>
  <c r="AZ59" i="11" s="1" a="1"/>
  <c r="AZ59" i="11" s="1"/>
  <c r="M22" i="11"/>
  <c r="M19" i="11"/>
  <c r="L86" i="10"/>
  <c r="AZ73" i="10" a="1"/>
  <c r="AZ73" i="10" s="1"/>
  <c r="AZ72" i="10"/>
  <c r="AZ69" i="10"/>
  <c r="AZ59" i="10" a="1"/>
  <c r="AZ59" i="10" s="1"/>
  <c r="AZ55" i="10"/>
  <c r="B44" i="10"/>
  <c r="B42" i="10"/>
  <c r="B40" i="10"/>
  <c r="B38" i="10"/>
  <c r="B36" i="10"/>
  <c r="B32" i="10"/>
  <c r="M28" i="10"/>
  <c r="M26" i="10"/>
  <c r="AH24" i="10"/>
  <c r="X86" i="10" s="1"/>
  <c r="M24" i="10"/>
  <c r="AH22" i="10"/>
  <c r="AZ58" i="10" s="1"/>
  <c r="M22" i="10"/>
  <c r="M19" i="10"/>
  <c r="L86" i="9"/>
  <c r="AZ73" i="9" a="1"/>
  <c r="AZ73" i="9" s="1"/>
  <c r="AZ72" i="9"/>
  <c r="AZ69" i="9"/>
  <c r="AZ55" i="9"/>
  <c r="B44" i="9"/>
  <c r="B42" i="9"/>
  <c r="B40" i="9"/>
  <c r="B38" i="9"/>
  <c r="B36" i="9"/>
  <c r="B32" i="9"/>
  <c r="M28" i="9"/>
  <c r="M26" i="9"/>
  <c r="AH24" i="9"/>
  <c r="X86" i="9" s="1"/>
  <c r="AN48" i="9" s="1"/>
  <c r="M24" i="9"/>
  <c r="AH22" i="9"/>
  <c r="AZ59" i="9" s="1" a="1"/>
  <c r="AZ59" i="9" s="1"/>
  <c r="M22" i="9"/>
  <c r="M19" i="9"/>
  <c r="L86" i="8"/>
  <c r="AZ73" i="8" a="1"/>
  <c r="AZ73" i="8" s="1"/>
  <c r="AZ72" i="8"/>
  <c r="AZ69" i="8"/>
  <c r="AZ55" i="8"/>
  <c r="B44" i="8"/>
  <c r="B42" i="8"/>
  <c r="B40" i="8"/>
  <c r="B38" i="8"/>
  <c r="B36" i="8"/>
  <c r="B32" i="8"/>
  <c r="M28" i="8"/>
  <c r="M26" i="8"/>
  <c r="AH24" i="8"/>
  <c r="X86" i="8" s="1"/>
  <c r="AN48" i="8" s="1"/>
  <c r="M24" i="8"/>
  <c r="AH22" i="8"/>
  <c r="AZ59" i="8" s="1" a="1"/>
  <c r="AZ59" i="8" s="1"/>
  <c r="M22" i="8"/>
  <c r="X86" i="7"/>
  <c r="AK86" i="7" s="1"/>
  <c r="L86" i="7"/>
  <c r="AZ73" i="7" a="1"/>
  <c r="AZ73" i="7" s="1"/>
  <c r="AZ72" i="7"/>
  <c r="AZ69" i="7"/>
  <c r="AZ59" i="7" a="1"/>
  <c r="AZ59" i="7" s="1"/>
  <c r="AZ55" i="7"/>
  <c r="B44" i="7"/>
  <c r="B42" i="7"/>
  <c r="B40" i="7"/>
  <c r="B38" i="7"/>
  <c r="B36" i="7"/>
  <c r="B32" i="7"/>
  <c r="M28" i="7"/>
  <c r="M26" i="7"/>
  <c r="AH24" i="7"/>
  <c r="AZ58" i="7" s="1"/>
  <c r="M24" i="7"/>
  <c r="AH22" i="7"/>
  <c r="M22" i="7"/>
  <c r="M19" i="7"/>
  <c r="AK86" i="15" l="1"/>
  <c r="AZ58" i="15"/>
  <c r="AK86" i="14"/>
  <c r="AZ58" i="14"/>
  <c r="AN48" i="13"/>
  <c r="AK86" i="13"/>
  <c r="AZ59" i="13" a="1"/>
  <c r="AZ59" i="13" s="1"/>
  <c r="AK86" i="11"/>
  <c r="AZ58" i="11"/>
  <c r="AK86" i="10"/>
  <c r="AN48" i="10"/>
  <c r="AK86" i="9"/>
  <c r="AZ58" i="9"/>
  <c r="AK86" i="8"/>
  <c r="M19" i="8"/>
  <c r="AZ58" i="8"/>
  <c r="AN48" i="7"/>
  <c r="H17" i="3"/>
  <c r="H15" i="3"/>
  <c r="W24" i="3" l="1"/>
  <c r="W25" i="3"/>
  <c r="W26" i="3"/>
  <c r="W27" i="3"/>
  <c r="W28" i="3"/>
  <c r="W29" i="3"/>
  <c r="W30" i="3"/>
  <c r="W31" i="3"/>
  <c r="W32" i="3"/>
  <c r="W23" i="3"/>
  <c r="U24" i="3"/>
  <c r="U25" i="3"/>
  <c r="U26" i="3"/>
  <c r="U27" i="3"/>
  <c r="U28" i="3"/>
  <c r="U29" i="3"/>
  <c r="U30" i="3"/>
  <c r="U31" i="3"/>
  <c r="U32" i="3"/>
  <c r="U23" i="3"/>
  <c r="AL26" i="1" l="1"/>
  <c r="AL22" i="1"/>
  <c r="AL25" i="1"/>
  <c r="AL21" i="1"/>
  <c r="AV59" i="1"/>
  <c r="R59" i="1"/>
  <c r="AV61" i="1"/>
  <c r="R61" i="1"/>
  <c r="AZ55" i="6"/>
  <c r="AV57" i="1"/>
  <c r="R57" i="1"/>
  <c r="AV37" i="1"/>
  <c r="AL24" i="1"/>
  <c r="P24" i="1"/>
  <c r="Z32" i="3"/>
  <c r="Z31" i="3"/>
  <c r="Z30" i="3"/>
  <c r="Z29" i="3"/>
  <c r="Z28" i="3"/>
  <c r="Z27" i="3"/>
  <c r="Z26" i="3"/>
  <c r="Z25" i="3"/>
  <c r="Z24" i="3"/>
  <c r="Z23" i="3"/>
  <c r="M30" i="3" l="1"/>
  <c r="M32" i="3"/>
  <c r="M31" i="3"/>
  <c r="M24" i="3"/>
  <c r="C61" i="3"/>
  <c r="M27" i="3" l="1"/>
  <c r="M28" i="3"/>
  <c r="M29" i="3"/>
  <c r="M26" i="3"/>
  <c r="M25" i="3"/>
  <c r="J32" i="3"/>
  <c r="J31" i="3"/>
  <c r="J30" i="3"/>
  <c r="J29" i="3"/>
  <c r="J28" i="3"/>
  <c r="J27" i="3"/>
  <c r="J26" i="3"/>
  <c r="J25" i="3"/>
  <c r="F32" i="3"/>
  <c r="F31" i="3"/>
  <c r="F30" i="3"/>
  <c r="F29" i="3"/>
  <c r="F28" i="3"/>
  <c r="F27" i="3"/>
  <c r="F26" i="3"/>
  <c r="F25" i="3"/>
  <c r="F24" i="3"/>
  <c r="J23" i="3"/>
  <c r="J24" i="3"/>
  <c r="F23" i="3"/>
  <c r="B32" i="3"/>
  <c r="B31" i="3"/>
  <c r="B30" i="3"/>
  <c r="B29" i="3"/>
  <c r="B28" i="3"/>
  <c r="B27" i="3"/>
  <c r="B26" i="3"/>
  <c r="B25" i="3"/>
  <c r="B24" i="3"/>
  <c r="B23" i="3"/>
  <c r="AH24" i="6"/>
  <c r="M19" i="6" l="1"/>
  <c r="X86" i="6"/>
  <c r="M26" i="6"/>
  <c r="L23" i="3" l="1"/>
  <c r="L24" i="3" s="1"/>
  <c r="V23" i="3" l="1"/>
  <c r="L25" i="3" l="1"/>
  <c r="C27" i="4"/>
  <c r="C26" i="4"/>
  <c r="D27" i="4"/>
  <c r="D26" i="4"/>
  <c r="O25" i="3" l="1"/>
  <c r="N25" i="3"/>
  <c r="L26" i="3"/>
  <c r="O26" i="3" l="1"/>
  <c r="N26" i="3"/>
  <c r="L27" i="3"/>
  <c r="T23" i="3"/>
  <c r="O27" i="3" l="1"/>
  <c r="N27" i="3"/>
  <c r="L28" i="3"/>
  <c r="O28" i="3" l="1"/>
  <c r="N28" i="3"/>
  <c r="L29" i="3"/>
  <c r="O29" i="3" l="1"/>
  <c r="N29" i="3"/>
  <c r="L30" i="3"/>
  <c r="B32" i="6"/>
  <c r="N30" i="3" l="1"/>
  <c r="O30" i="3"/>
  <c r="L31" i="3"/>
  <c r="M22" i="3"/>
  <c r="O31" i="3" l="1"/>
  <c r="N31" i="3"/>
  <c r="L32" i="3"/>
  <c r="M28" i="6"/>
  <c r="M24" i="6"/>
  <c r="AH22" i="6"/>
  <c r="M22" i="6"/>
  <c r="J61" i="3"/>
  <c r="AN48" i="6"/>
  <c r="L86" i="6"/>
  <c r="L17" i="3"/>
  <c r="L15" i="3"/>
  <c r="AZ59" i="6" l="1" a="1"/>
  <c r="AZ59" i="6" s="1"/>
  <c r="AZ58" i="6"/>
  <c r="O32" i="3"/>
  <c r="N32" i="3"/>
  <c r="E10" i="3"/>
  <c r="V32" i="3" l="1"/>
  <c r="V31" i="3"/>
  <c r="V30" i="3"/>
  <c r="V29" i="3"/>
  <c r="V28" i="3"/>
  <c r="V27" i="3"/>
  <c r="V26" i="3"/>
  <c r="V25" i="3"/>
  <c r="T30" i="3"/>
  <c r="T29" i="3"/>
  <c r="T28" i="3"/>
  <c r="T31" i="3"/>
  <c r="T27" i="3"/>
  <c r="T26" i="3"/>
  <c r="T32" i="3"/>
  <c r="T25" i="3"/>
  <c r="AZ72" i="6"/>
  <c r="AZ69" i="6"/>
  <c r="B44" i="6"/>
  <c r="B42" i="6"/>
  <c r="B40" i="6"/>
  <c r="B38" i="6"/>
  <c r="B36" i="6"/>
  <c r="E8" i="3"/>
  <c r="E17" i="3"/>
  <c r="O23" i="3" l="1"/>
  <c r="O24" i="3"/>
  <c r="V24" i="3"/>
  <c r="T24" i="3"/>
  <c r="AZ73" i="6" a="1"/>
  <c r="AZ73" i="6" s="1"/>
  <c r="AK86" i="6"/>
  <c r="M23" i="3" s="1"/>
  <c r="O33" i="3" l="1"/>
  <c r="M33" i="3"/>
  <c r="S30" i="3"/>
  <c r="S31" i="3"/>
  <c r="S32" i="3"/>
  <c r="S29" i="3"/>
  <c r="S28" i="3"/>
  <c r="S27" i="3"/>
  <c r="S25" i="3"/>
  <c r="S24" i="3"/>
  <c r="S23" i="3"/>
  <c r="S26" i="3"/>
  <c r="E15" i="3" l="1"/>
  <c r="N24" i="3" s="1"/>
  <c r="N23" i="3" l="1"/>
  <c r="P23" i="3" s="1"/>
  <c r="P24" i="3"/>
  <c r="P25" i="3"/>
  <c r="P26" i="3"/>
  <c r="P27" i="3"/>
  <c r="P28" i="3"/>
  <c r="P29" i="3"/>
  <c r="P30" i="3"/>
  <c r="P31" i="3"/>
  <c r="P32" i="3"/>
  <c r="R30" i="3"/>
  <c r="N33" i="3" l="1"/>
  <c r="R26" i="3"/>
  <c r="R28" i="3"/>
  <c r="R29" i="3"/>
  <c r="R23" i="3"/>
  <c r="R31" i="3"/>
  <c r="Q24" i="3"/>
  <c r="R24" i="3"/>
  <c r="R32" i="3"/>
  <c r="R27" i="3"/>
  <c r="R25" i="3"/>
  <c r="Q32" i="3"/>
  <c r="Q23" i="3"/>
  <c r="Q31" i="3" l="1"/>
  <c r="Q30" i="3"/>
  <c r="Q29" i="3"/>
  <c r="Q28" i="3"/>
  <c r="Q27" i="3"/>
  <c r="Q26" i="3"/>
  <c r="Q25" i="3"/>
  <c r="I66" i="3"/>
  <c r="K66" i="3"/>
  <c r="D45" i="3"/>
  <c r="C41" i="3"/>
  <c r="G68" i="3" l="1"/>
  <c r="G55" i="3" l="1"/>
  <c r="G67"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<sst xmlns="http://schemas.openxmlformats.org/spreadsheetml/2006/main" count="875" uniqueCount="215">
  <si>
    <t>Document à remplir par l'entreprise</t>
  </si>
  <si>
    <t>Code entreprise</t>
  </si>
  <si>
    <t>Code postal</t>
  </si>
  <si>
    <t>Fait à</t>
  </si>
  <si>
    <t>Participation</t>
  </si>
  <si>
    <t>Intéressement</t>
  </si>
  <si>
    <t>Jours de repos non pris / CET</t>
  </si>
  <si>
    <t>SIGNATURE DE L'ENTREPRISE</t>
  </si>
  <si>
    <t>Je renonce aux versements déductibles</t>
  </si>
  <si>
    <t>Document exclusivement réservé à l’entreprise</t>
  </si>
  <si>
    <t>Raison sociale</t>
  </si>
  <si>
    <t>Récapitulatif des versements et des abondements correspondants</t>
  </si>
  <si>
    <t>TOTAUX</t>
  </si>
  <si>
    <t xml:space="preserve"> Pour les versements des épargnants : </t>
  </si>
  <si>
    <t>SOIT</t>
  </si>
  <si>
    <t>OU</t>
  </si>
  <si>
    <t>SIGNATURE DU CHEF D'ENTREPRISE</t>
  </si>
  <si>
    <r>
      <t>Fait à :</t>
    </r>
    <r>
      <rPr>
        <sz val="11"/>
        <rFont val="Arial"/>
        <family val="2"/>
      </rPr>
      <t/>
    </r>
  </si>
  <si>
    <t xml:space="preserve">Le : </t>
  </si>
  <si>
    <t>Estimation des prélèvements sociaux sur l'abondement de l'entreprise :</t>
  </si>
  <si>
    <t>Pour information, la CSG-CRDS liée à l'abondement est de :</t>
  </si>
  <si>
    <t>sur une base de :</t>
  </si>
  <si>
    <t>et le forfait social de 20% lié à l'abondement du PEI est de :</t>
  </si>
  <si>
    <t>et le forfait social de 16% lié à l'abondement du PERCOI est de :</t>
  </si>
  <si>
    <t xml:space="preserve"> </t>
  </si>
  <si>
    <t>L'ABONDEMENT SERA PRÉLEVÉ AUTOMATIQUEMENT SUR LE COMPTE BANCAIRE DE L'ENTREPRISE</t>
  </si>
  <si>
    <t xml:space="preserve"> chèque(s) établis par chaque épargnant pour leurs versements personnels (titulaire du chèque = personne figurant sur le bulletin de versements)</t>
  </si>
  <si>
    <r>
      <t>Montant de l'abondement prélevé :</t>
    </r>
    <r>
      <rPr>
        <sz val="11"/>
        <rFont val="Arial"/>
        <family val="2"/>
      </rPr>
      <t xml:space="preserve"> </t>
    </r>
  </si>
  <si>
    <t>Versements volontaires</t>
  </si>
  <si>
    <t>Taux :</t>
  </si>
  <si>
    <t>Plafond :</t>
  </si>
  <si>
    <t>Informations concernant l'abondement de votre entreprise :</t>
  </si>
  <si>
    <t>Salarié</t>
  </si>
  <si>
    <t>Type de versements</t>
  </si>
  <si>
    <t>Gamme</t>
  </si>
  <si>
    <t>Grille de gestion pilotée</t>
  </si>
  <si>
    <t>Non salarié</t>
  </si>
  <si>
    <t>Statut</t>
  </si>
  <si>
    <t>GAMME GER</t>
  </si>
  <si>
    <t>GAMME TESORUS</t>
  </si>
  <si>
    <t>Correspondant</t>
  </si>
  <si>
    <t>Ville</t>
  </si>
  <si>
    <t>PEE / PEI</t>
  </si>
  <si>
    <t>PERCO-I</t>
  </si>
  <si>
    <t>Pour un Travailleur Salarié (TS)</t>
  </si>
  <si>
    <t>Plafonds maximum :</t>
  </si>
  <si>
    <t>Pour un Travailleur Non Salarié (TNS)</t>
  </si>
  <si>
    <t>CSG/CRDS</t>
  </si>
  <si>
    <t>PASS 2020</t>
  </si>
  <si>
    <t>Abondement unilatéral</t>
  </si>
  <si>
    <t>Plafond si Salarié :</t>
  </si>
  <si>
    <t>Plafond si Non Salarié :</t>
  </si>
  <si>
    <t>BULLETIN INDIVIDUEL DE VERSEMENTS SUR VOTRE PLAN D’ÉPARGNE SALARIALE</t>
  </si>
  <si>
    <t>Nom</t>
  </si>
  <si>
    <t>Prénom</t>
  </si>
  <si>
    <t>E-mail</t>
  </si>
  <si>
    <t xml:space="preserve">Je choisis de bénéficier des versements déductibles dans le PERCOL      </t>
  </si>
  <si>
    <t>NOM DES FONDS</t>
  </si>
  <si>
    <t>110429 - Finama Épargne Court Terme</t>
  </si>
  <si>
    <t>79139 - Finama Actions Internationales</t>
  </si>
  <si>
    <t>116119 - Groupama Sélection PME-ETI</t>
  </si>
  <si>
    <t>J’atteste sur l’honneur que mon versement est conforme à la réglementation, notamment qu'il provient bien de mes avoirs personnels et que l’ensemble de mes versements de l’année au PEE ne dépasse pas 25 % de ma rémunération annuelle brute.</t>
  </si>
  <si>
    <t>SIGNATURE DE L'ÉPARGNANT</t>
  </si>
  <si>
    <t>Fait à :</t>
  </si>
  <si>
    <t>Le :</t>
  </si>
  <si>
    <t>Statut :</t>
  </si>
  <si>
    <t>Gestion pilotée :</t>
  </si>
  <si>
    <t>Oui</t>
  </si>
  <si>
    <t>Non</t>
  </si>
  <si>
    <t>IDENTIFICATION DE L'ÉPARGNANT</t>
  </si>
  <si>
    <t>IDENTIFICATION DE L'ENTREPRISE</t>
  </si>
  <si>
    <t>Année fiscale de référence</t>
  </si>
  <si>
    <t>Contact</t>
  </si>
  <si>
    <t>MONTANT TOTAL À INVESTIR</t>
  </si>
  <si>
    <t>Montant PEE</t>
  </si>
  <si>
    <t>Montant PERCOL</t>
  </si>
  <si>
    <t>+</t>
  </si>
  <si>
    <t>=</t>
  </si>
  <si>
    <t>PEE</t>
  </si>
  <si>
    <t>PERCOL</t>
  </si>
  <si>
    <t>Gestion libre</t>
  </si>
  <si>
    <t>Gestion pilotée</t>
  </si>
  <si>
    <t xml:space="preserve">Montant : </t>
  </si>
  <si>
    <t>Attention : Votre choix est irrévocable.
En l'absence de choix, les versements volontaires dans le PERCOL seront déductibles.</t>
  </si>
  <si>
    <t>Plus d'information &gt;</t>
  </si>
  <si>
    <t>FISCALITÉ DES VERSEMENTS VOLONTAIRES DANS LE PERCOL</t>
  </si>
  <si>
    <t>RÉPARTITION DE L'ABONDEMENT</t>
  </si>
  <si>
    <t>L’abondement de l’entreprise sera réparti dans des proportions identiques à celles du versement de l’épargnant.</t>
  </si>
  <si>
    <t>Groupama Épargne Salariale - Entreprise d'investissement agréée par l'ACPR - Teneur de comptes - Conservateur de parts 
SA au capital de 8.709.015 € - Siège social : 2 boulevard de Pesaro 92000 Nanterre - 428 768 352 RCS Nanterre</t>
  </si>
  <si>
    <t>Le</t>
  </si>
  <si>
    <t>INFORMATIONS CONCERNANT L'ABONDEMENT DE VOTRE ENTREPRISE</t>
  </si>
  <si>
    <t>GAMME DE FONDS &amp; TYPE DE VERSEMENT</t>
  </si>
  <si>
    <t xml:space="preserve">E-mail du correspondant  </t>
  </si>
  <si>
    <t>Montant de l’abondement prélevé
PEE</t>
  </si>
  <si>
    <t>Montant de l’abondement prélevé
PERCOL</t>
  </si>
  <si>
    <t>Ainsi que les bulletins individuels de versements de chaque épargnant (onglet bulletin)</t>
  </si>
  <si>
    <t>DOCUMENTS À FOURNIR</t>
  </si>
  <si>
    <t>X</t>
  </si>
  <si>
    <t>Tous les chèques sont à libeller à l'ordre de Groupama Épargne Salariale et à envoyer à l'adresse suivante :</t>
  </si>
  <si>
    <t>Groupama Épargne Salariale - Service Clients
46 rue Jules Méline - 53098 Laval Cedex 9</t>
  </si>
  <si>
    <t>Le chèque est à libeller à l'ordre de Groupama Épargne Salariale et à envoyer à l'adresse suivante :
Groupama Épargne Salariale - Service Clients
46 rue Jules Méline - 53098 Laval Cedex 9</t>
  </si>
  <si>
    <t>plafond PEE si vide</t>
  </si>
  <si>
    <t>plafonds PEE si non vide</t>
  </si>
  <si>
    <t>plafonds PERCOL si non vide</t>
  </si>
  <si>
    <t>plafond PERCOL si  vide</t>
  </si>
  <si>
    <t>Choisissez votre profil</t>
  </si>
  <si>
    <t>Profil Prudent Horizon Retraite</t>
  </si>
  <si>
    <t>Profil Équilibre Horizon Retraite</t>
  </si>
  <si>
    <t>Profil Dynamique Horizon Retraite</t>
  </si>
  <si>
    <t>Case à cocher</t>
  </si>
  <si>
    <t>N'hésitez pas à consulter l'onglet "Autres fonds" pour ajouter d'autres supports de placement.</t>
  </si>
  <si>
    <t>Avant de sélectionner un fonds, nous vous invitons à vérifier que celui-ci est bien disponible dans votre contrat, en vous connectant à votre Espace Entreprise sur groupama-es.fr, rubrique "Supports".</t>
  </si>
  <si>
    <t>Vous pouvez déduire de vos revenus imposables les versements volontaires effectués dans le PERCOL.
Les sommes seront alors fiscalisées au moment du retrait selon la réglementation en vigueur.</t>
  </si>
  <si>
    <t>Sélectionner la gamme de fonds</t>
  </si>
  <si>
    <t xml:space="preserve">Sélectionner l'origine des versements    </t>
  </si>
  <si>
    <t xml:space="preserve">PERCOL </t>
  </si>
  <si>
    <r>
      <rPr>
        <b/>
        <sz val="12"/>
        <color theme="1"/>
        <rFont val="Arial"/>
        <family val="2"/>
      </rPr>
      <t xml:space="preserve">Facultatif </t>
    </r>
    <r>
      <rPr>
        <sz val="12"/>
        <color theme="1"/>
        <rFont val="Arial"/>
        <family val="2"/>
      </rPr>
      <t>- Remplissez cette zone si vous voulez voir dans l'onglet "Fiche Récapitulative" le montant de l'abondement qui vous sera prélévé automatiquement.
Ne pas remplir cette zone si vous choisissez de verser un abondement unilatéral.</t>
    </r>
  </si>
  <si>
    <t>Code et Nom du Fonds</t>
  </si>
  <si>
    <t>004939 - Diversifonds</t>
  </si>
  <si>
    <t>002459 - Fonvical</t>
  </si>
  <si>
    <t>015719 - Oblifonds</t>
  </si>
  <si>
    <t>349192 - PICTET - Multi Asset Global Opportunities P EUR</t>
  </si>
  <si>
    <t>630153 - PICTET - Global Sustainable Credit HP EUR</t>
  </si>
  <si>
    <t>554913 - PICTET - Digital P EUR</t>
  </si>
  <si>
    <t>559557 - PICTET - Timber P EUR</t>
  </si>
  <si>
    <t>435388 - PICTET - Clean Energy P EUR</t>
  </si>
  <si>
    <t>631714 - PICTET - Global Environmental Opportunities P EUR</t>
  </si>
  <si>
    <t>884860 - PICTET - Water P EUR</t>
  </si>
  <si>
    <t>882277 - PICTET - Global Megatrend Selection P EUR</t>
  </si>
  <si>
    <t>982283 - M&amp;G (Lux) Conservative Allocation Fund A EUR Acc</t>
  </si>
  <si>
    <t>724373 - M&amp;G (Lux) Optimal Income Fund A EUR Acc</t>
  </si>
  <si>
    <t>799617 - M&amp;G (Lux) Sustainable Allocation Fund Euro A Acc</t>
  </si>
  <si>
    <t>988058 - M&amp;G (Lux) Dynamic Allocation Fund Euro A Acc</t>
  </si>
  <si>
    <t>107221 - M&amp;G (Lux) Positive Impact A Eur Acc</t>
  </si>
  <si>
    <t>395634 - BSF Sustainable Euro Bond A2 Eur</t>
  </si>
  <si>
    <t>383399 - BGF Global Multi-Asset Income Fund A2</t>
  </si>
  <si>
    <t>795278 - BGF ESG Emerging Markets Bond</t>
  </si>
  <si>
    <t>283533 - BGF Global Allocation E2</t>
  </si>
  <si>
    <t>795781 - BGF ESG Emerging Markets Blended Bond Fund A2 Eur H</t>
  </si>
  <si>
    <t>289902 - BGF Sustainable Energy A2</t>
  </si>
  <si>
    <t>502762 - BGF Euro-Markets A2</t>
  </si>
  <si>
    <t>594748 - DNCA Invest Beyond Alterosa A</t>
  </si>
  <si>
    <t>394235 - DNCA Invest - Eurose A</t>
  </si>
  <si>
    <t>595398 - DNCA Invest - Beyond Semperosa A</t>
  </si>
  <si>
    <t>842267 - ODDO BHF Artificial Intelligence CR-EUR</t>
  </si>
  <si>
    <t>292278 - Magellan (Part C)</t>
  </si>
  <si>
    <t xml:space="preserve">Je déclare avoir pris connaissance du règlement du plan, des documents d'information clés (DIC/KID) des fonds remis par mon entreprise et téléchargeables sur www.groupama-es.fr, ainsi que des modalités de fonctionnement des versements individuels jointes au présent bulletin. 
Conformément au contrat d’épargne salariale mis en place par votre entreprise, des frais de versements d’un maximum de 4 % peuvent s’appliquer. Nous vous invitons à contacter votre employeur pour obtenir le montant de ces frais.
En l'absence de choix de fonds, les sommes seront investies sur le fonds par défaut dans le PEE ou selon le mode de gestion pilotée dans le PERCOL : soit le profil Équilibre Horizon Retraite s'il s'agit de votre premier versement ou si vous aviez opté pour la gestion libre lors de précédent versement, soit avec le même profil de gestion pilotée précédemment choisi.
Pour tout versement volontaire à partir de 8 000 €, une copie de votre pièce d'identité devra être fournie, accompagnée du dernier avis d'imposition pour un versement d’un montant de 15 000 € et plus.  </t>
  </si>
  <si>
    <t>Origine du versement</t>
  </si>
  <si>
    <r>
      <t xml:space="preserve">Mois et année civile de référence </t>
    </r>
    <r>
      <rPr>
        <sz val="8"/>
        <rFont val="Arial"/>
        <family val="2"/>
      </rPr>
      <t>(au format MMAAAA)</t>
    </r>
  </si>
  <si>
    <t>Profil Équilibré Horizon Retraite</t>
  </si>
  <si>
    <t>Choisir un profil de gestion pilotée</t>
  </si>
  <si>
    <t>Civilité</t>
  </si>
  <si>
    <t xml:space="preserve">N°Sécurité sociale </t>
  </si>
  <si>
    <t>Montant total investi
(hors frais sur versements)</t>
  </si>
  <si>
    <t xml:space="preserve">556517  - Groupama Global Disruption </t>
  </si>
  <si>
    <t>288332 - Groupama Euro Credit Short Duration</t>
  </si>
  <si>
    <t>29902 - Groupama Convictions</t>
  </si>
  <si>
    <t>383734 - Groupama Multistrategies</t>
  </si>
  <si>
    <t>953497 - Groupama America Active Equity</t>
  </si>
  <si>
    <t>271528 - Groupama Euro Active Equity</t>
  </si>
  <si>
    <t>413972 - Groupama Global Bonds</t>
  </si>
  <si>
    <t>959612 - Groupama Europe Active Equity</t>
  </si>
  <si>
    <t>722348 - Groupama Global Active Equity</t>
  </si>
  <si>
    <t>450723 - Groupama Euro Credit</t>
  </si>
  <si>
    <t>Montant total du chèque</t>
  </si>
  <si>
    <t>Prime de partage de la valeur</t>
  </si>
  <si>
    <t>VERSION
PEE + PER</t>
  </si>
  <si>
    <t>Salaire</t>
  </si>
  <si>
    <t>- 3 SMIC</t>
  </si>
  <si>
    <t xml:space="preserve"> &lt; à renseigner uniquement en cas de versement d'une prime de partage de la valeur</t>
  </si>
  <si>
    <t>Comment calculer la prime de partage de la valeur (PPV) ?</t>
  </si>
  <si>
    <t>Taille de l'entreprise</t>
  </si>
  <si>
    <t>- 50 salariés</t>
  </si>
  <si>
    <t>+ 50 salariés</t>
  </si>
  <si>
    <t>397882 - Groupama Absolute Return</t>
  </si>
  <si>
    <t>BRUT vers NET</t>
  </si>
  <si>
    <t>NET vers BRUT</t>
  </si>
  <si>
    <t>- de 50 salariés</t>
  </si>
  <si>
    <t>Montant brut de la PPV</t>
  </si>
  <si>
    <t>Montant net de la PPV</t>
  </si>
  <si>
    <r>
      <t xml:space="preserve">Montant net de la PPV
pour un salarié percevant
</t>
    </r>
    <r>
      <rPr>
        <b/>
        <sz val="10"/>
        <color rgb="FF177478"/>
        <rFont val="Arial"/>
        <family val="2"/>
      </rPr>
      <t>-</t>
    </r>
    <r>
      <rPr>
        <b/>
        <sz val="10"/>
        <color rgb="FF0A6E46"/>
        <rFont val="Arial"/>
        <family val="2"/>
      </rPr>
      <t xml:space="preserve"> de 3 SMIC</t>
    </r>
  </si>
  <si>
    <r>
      <t xml:space="preserve">Montant brut de la PPV
pour un salarié percevant
</t>
    </r>
    <r>
      <rPr>
        <b/>
        <sz val="10"/>
        <color rgb="FF0A6E46"/>
        <rFont val="Arial"/>
        <family val="2"/>
      </rPr>
      <t>- de 3 SMIC</t>
    </r>
  </si>
  <si>
    <t>La PPV peut aller jusqu’à 6 000 € (au lieu de 3000 €), par an et par bénéficiaire, à condition qu’il existe dans l’entreprise, au moment du versement :
• un accord d’intéressement et/ou de participation lorsque l’entreprise n’est pas soumise à la participation obligatoire
• un accord d’intéressement lorsqu’elle est soumise à la participation obligatoire</t>
  </si>
  <si>
    <t>+ de 50 salariés</t>
  </si>
  <si>
    <t>La CSG/CRDS de 9,7% s'applique sur la base de 98,25% du montant de la PPV sauf si le bénéficiaire appartient à une entreprise de moins de 50 salariés et perçoit moins de 3 SMIC.
Pour les salariés percevant plus de 4 PASS, la CSG/CRDS s'applique sur 100% de la PPV quelle que soit la taille de l'entreprise.</t>
  </si>
  <si>
    <r>
      <rPr>
        <b/>
        <sz val="22"/>
        <color indexed="9"/>
        <rFont val="Arial"/>
        <family val="2"/>
      </rPr>
      <t>Bulletins de versement - 2026</t>
    </r>
    <r>
      <rPr>
        <sz val="8"/>
        <color indexed="9"/>
        <rFont val="Arial"/>
        <family val="2"/>
      </rPr>
      <t xml:space="preserve">
</t>
    </r>
    <r>
      <rPr>
        <sz val="14"/>
        <color indexed="9"/>
        <rFont val="Arial"/>
        <family val="2"/>
      </rPr>
      <t xml:space="preserve">Avec calcul automatique de l'abondement </t>
    </r>
    <r>
      <rPr>
        <b/>
        <sz val="14"/>
        <color rgb="FFFFFFFF"/>
        <rFont val="Arial"/>
        <family val="2"/>
      </rPr>
      <t>par Groupama Épargne Salariale</t>
    </r>
  </si>
  <si>
    <t>Le numéro de sécurité sociale est recueilli pour identifier l’épargnant en cas de risque d’homonymie.
Conformément au règlement général sur la protection des données n°2016/679 du 27 avril 2016, vos données personnelles sont traitées par Groupama Épargne Salariale aux fins de tenue des comptes d'épargne salariale. Elles sont destinées aux membres du personnel dûment habilités de Groupama Epargne Salariale ainsi qu’à ses sous-traitants. Elles sont conservées par Groupama Epargne Salariale pendant une durée maximale de trente ans à compter de la disponibilité des avoirs.Vous pouvez demander l’accès, la rectification, l'effacement et la portabilité de vos données personnelles ainsi que limiter ou vous opposer, pour motif légitime, au traitement en écrivant au Délégué Relais à la Protection des Données de Groupama Épargne Salariale – Service du Contrôle interne – 2 boulevard de Pesaro – 92000 Nanterre ou par email : controleinterne@groupama-es.fr. Réf. : BIV 01-01-2026</t>
  </si>
  <si>
    <t>Fiche récapitulative 
des versements individuels et des abondements 2026</t>
  </si>
  <si>
    <t>Nom*</t>
  </si>
  <si>
    <t>Prénom*</t>
  </si>
  <si>
    <t>Nom de naissance*</t>
  </si>
  <si>
    <t>Ville de naissance*</t>
  </si>
  <si>
    <t>Pays de naissance*</t>
  </si>
  <si>
    <t>E-mail*</t>
  </si>
  <si>
    <t>Téléphone*</t>
  </si>
  <si>
    <t>Département de naissance*</t>
  </si>
  <si>
    <t>Ville*</t>
  </si>
  <si>
    <t>N° Sécurité sociale*</t>
  </si>
  <si>
    <t>Date de naissance*</t>
  </si>
  <si>
    <t xml:space="preserve">Adresse* </t>
  </si>
  <si>
    <t>Code postal*</t>
  </si>
  <si>
    <t>Statut*</t>
  </si>
  <si>
    <t>Madame</t>
  </si>
  <si>
    <t>Monsieur</t>
  </si>
  <si>
    <t>Entre 3 SMIC et 4 PASS</t>
  </si>
  <si>
    <t>+ 4 PASS</t>
  </si>
  <si>
    <r>
      <t xml:space="preserve">Montant net de la PPV
pour un salarié percevant
</t>
    </r>
    <r>
      <rPr>
        <b/>
        <sz val="10"/>
        <color rgb="FF0A6E46"/>
        <rFont val="Arial"/>
        <family val="2"/>
      </rPr>
      <t>entre 3 SMIC et 4 PASS (16 020 €/mois)</t>
    </r>
  </si>
  <si>
    <r>
      <t xml:space="preserve">Montant net de la PPV
pour un salarié percevant
</t>
    </r>
    <r>
      <rPr>
        <b/>
        <sz val="10"/>
        <color rgb="FF0A6E46"/>
        <rFont val="Arial"/>
        <family val="2"/>
      </rPr>
      <t>+ de 4 PASS (16 020 €/mois)</t>
    </r>
  </si>
  <si>
    <r>
      <t xml:space="preserve">Montant brut de la PPV
pour un salarié percevant
</t>
    </r>
    <r>
      <rPr>
        <b/>
        <sz val="10"/>
        <color rgb="FF0A6E46"/>
        <rFont val="Arial"/>
        <family val="2"/>
      </rPr>
      <t>entre 3 SMIC et 4 PASS (16 020 €/mois)</t>
    </r>
  </si>
  <si>
    <t>400516 - Groupama Future for Generations Moderate</t>
  </si>
  <si>
    <t>450251 - Groupama Future for Generations Balanced</t>
  </si>
  <si>
    <t>140054 - Groupama Future for Generations Dynamic</t>
  </si>
  <si>
    <t>140060 - Groupama Future for Generations Equity</t>
  </si>
  <si>
    <t>978776 - PICTET - Longevity P EUR</t>
  </si>
  <si>
    <t>177899 - Choix Solidaire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</si>
</sst>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0.00\ &quot;€&quot;;[Red]\-#,##0.00\ &quot;€&quot;"/>
    <numFmt numFmtId="44" formatCode="_-* #,##0.00\ &quot;€&quot;_-;\-* #,##0.00\ &quot;€&quot;_-;_-* &quot;-&quot;??\ &quot;€&quot;_-;_-@_-"/>
    <numFmt numFmtId="164" formatCode="#,##0.00\ &quot;€&quot;"/>
    <numFmt numFmtId="165" formatCode="00000"/>
    <numFmt numFmtId="166" formatCode="[&gt;=3000000000000]#&quot; &quot;##&quot; &quot;##&quot; &quot;##&quot; &quot;###&quot; &quot;###&quot; | &quot;##;#&quot; &quot;##&quot; &quot;##&quot; &quot;##&quot; &quot;###&quot; &quot;###"/>
    <numFmt numFmtId="167" formatCode="000000"/>
    <numFmt numFmtId="168" formatCode="00"/>
    <numFmt numFmtId="169" formatCode="0#&quot; &quot;##&quot; &quot;##&quot; &quot;##&quot; &quot;##"/>
  </numFmts>
  <fonts count="126" x14ac:knownFonts="1">
    <font>
      <sz val="11"/>
      <color theme="1"/>
      <name val="Calibri"/>
      <family val="2"/>
      <scheme val="minor"/>
    </font>
    <font>
      <b/>
      <sz val="8"/>
      <name val="Arial"/>
      <family val="2"/>
    </font>
    <font>
      <sz val="10"/>
      <name val="Arial"/>
      <family val="2"/>
    </font>
    <font>
      <u/>
      <sz val="10"/>
      <color indexed="12"/>
      <name val="Arial"/>
      <family val="2"/>
    </font>
    <font>
      <sz val="8"/>
      <color indexed="9"/>
      <name val="Arial"/>
      <family val="2"/>
    </font>
    <font>
      <b/>
      <sz val="22"/>
      <color indexed="9"/>
      <name val="Arial"/>
      <family val="2"/>
    </font>
    <font>
      <sz val="14"/>
      <color indexed="9"/>
      <name val="Arial"/>
      <family val="2"/>
    </font>
    <font>
      <sz val="8"/>
      <name val="Arial"/>
      <family val="2"/>
    </font>
    <font>
      <sz val="9"/>
      <name val="Arial"/>
      <family val="2"/>
    </font>
    <font>
      <sz val="11"/>
      <name val="Arial"/>
      <family val="2"/>
    </font>
    <font>
      <sz val="12"/>
      <name val="Arial"/>
      <family val="2"/>
    </font>
    <font>
      <sz val="14"/>
      <name val="Arial"/>
      <family val="2"/>
    </font>
    <font>
      <b/>
      <sz val="14"/>
      <name val="Arial"/>
      <family val="2"/>
    </font>
    <font>
      <b/>
      <sz val="20"/>
      <color indexed="9"/>
      <name val="Arial"/>
      <family val="2"/>
    </font>
    <font>
      <i/>
      <sz val="14"/>
      <name val="Arial"/>
      <family val="2"/>
    </font>
    <font>
      <i/>
      <sz val="8"/>
      <name val="Arial"/>
      <family val="2"/>
    </font>
    <font>
      <i/>
      <sz val="11"/>
      <name val="Arial"/>
      <family val="2"/>
    </font>
    <font>
      <b/>
      <u/>
      <sz val="14"/>
      <name val="Arial"/>
      <family val="2"/>
    </font>
    <font>
      <b/>
      <sz val="12"/>
      <name val="Arial"/>
      <family val="2"/>
    </font>
    <font>
      <sz val="11"/>
      <color indexed="17"/>
      <name val="Arial Black"/>
      <family val="2"/>
    </font>
    <font>
      <b/>
      <u/>
      <sz val="12"/>
      <color indexed="25"/>
      <name val="Arial"/>
      <family val="2"/>
    </font>
    <font>
      <b/>
      <sz val="10"/>
      <name val="Arial"/>
      <family val="2"/>
    </font>
    <font>
      <b/>
      <sz val="10"/>
      <color indexed="61"/>
      <name val="Arial"/>
      <family val="2"/>
    </font>
    <font>
      <b/>
      <sz val="11"/>
      <name val="Arial"/>
      <family val="2"/>
    </font>
    <font>
      <b/>
      <sz val="12"/>
      <color indexed="25"/>
      <name val="Arial"/>
      <family val="2"/>
    </font>
    <font>
      <b/>
      <sz val="12"/>
      <color indexed="17"/>
      <name val="Arial"/>
      <family val="2"/>
    </font>
    <font>
      <b/>
      <sz val="10"/>
      <color indexed="17"/>
      <name val="Arial"/>
      <family val="2"/>
    </font>
    <font>
      <b/>
      <sz val="11"/>
      <color indexed="17"/>
      <name val="Arial"/>
      <family val="2"/>
    </font>
    <font>
      <sz val="11"/>
      <name val="Arial Black"/>
      <family val="2"/>
    </font>
    <font>
      <b/>
      <u/>
      <sz val="10"/>
      <name val="Arial"/>
      <family val="2"/>
    </font>
    <font>
      <u/>
      <sz val="10"/>
      <name val="Arial Black"/>
      <family val="2"/>
    </font>
    <font>
      <b/>
      <u/>
      <sz val="12"/>
      <color indexed="17"/>
      <name val="Arial"/>
      <family val="2"/>
    </font>
    <font>
      <b/>
      <u/>
      <sz val="11"/>
      <color indexed="17"/>
      <name val="Arial"/>
      <family val="2"/>
    </font>
    <font>
      <b/>
      <sz val="12"/>
      <color indexed="10"/>
      <name val="Arial"/>
      <family val="2"/>
    </font>
    <font>
      <sz val="10"/>
      <color indexed="10"/>
      <name val="Arial"/>
      <family val="2"/>
    </font>
    <font>
      <u/>
      <sz val="10"/>
      <name val="Arial"/>
      <family val="2"/>
    </font>
    <font>
      <i/>
      <sz val="10"/>
      <name val="Arial"/>
      <family val="2"/>
    </font>
    <font>
      <i/>
      <sz val="9"/>
      <name val="Arial"/>
      <family val="2"/>
    </font>
    <font>
      <b/>
      <i/>
      <sz val="10"/>
      <color indexed="10"/>
      <name val="Arial"/>
      <family val="2"/>
    </font>
    <font>
      <i/>
      <sz val="14"/>
      <name val="Verdana"/>
      <family val="2"/>
    </font>
    <font>
      <i/>
      <sz val="8"/>
      <name val="Verdana"/>
      <family val="2"/>
    </font>
    <font>
      <b/>
      <i/>
      <sz val="10"/>
      <name val="Arial"/>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sz val="8"/>
      <color theme="1"/>
      <name val="Arial"/>
      <family val="2"/>
    </font>
    <font>
      <sz val="8"/>
      <color theme="4"/>
      <name val="Arial"/>
      <family val="2"/>
    </font>
    <font>
      <b/>
      <sz val="12"/>
      <color rgb="FF177478"/>
      <name val="Arial"/>
      <family val="2"/>
    </font>
    <font>
      <sz val="11"/>
      <color theme="0"/>
      <name val="Arial Black"/>
      <family val="2"/>
    </font>
    <font>
      <sz val="14"/>
      <color theme="1"/>
      <name val="Arial"/>
      <family val="2"/>
    </font>
    <font>
      <b/>
      <sz val="14"/>
      <color theme="0"/>
      <name val="Arial"/>
      <family val="2"/>
    </font>
    <font>
      <sz val="8"/>
      <color rgb="FFFF0000"/>
      <name val="Arial"/>
      <family val="2"/>
    </font>
    <font>
      <b/>
      <sz val="11"/>
      <color theme="8"/>
      <name val="Calibri"/>
      <family val="2"/>
      <scheme val="minor"/>
    </font>
    <font>
      <b/>
      <sz val="12"/>
      <color theme="8" tint="-0.249977111117893"/>
      <name val="Arial"/>
      <family val="2"/>
    </font>
    <font>
      <sz val="10"/>
      <color theme="1"/>
      <name val="Arial"/>
      <family val="2"/>
    </font>
    <font>
      <b/>
      <sz val="11"/>
      <color theme="1"/>
      <name val="Arial"/>
      <family val="2"/>
    </font>
    <font>
      <b/>
      <sz val="10"/>
      <color theme="0"/>
      <name val="Arial"/>
      <family val="2"/>
    </font>
    <font>
      <sz val="11"/>
      <color theme="1"/>
      <name val="Arial"/>
      <family val="2"/>
    </font>
    <font>
      <sz val="12"/>
      <color rgb="FFFF0000"/>
      <name val="Arial"/>
      <family val="2"/>
    </font>
    <font>
      <i/>
      <sz val="12"/>
      <name val="Arial"/>
      <family val="2"/>
    </font>
    <font>
      <b/>
      <i/>
      <sz val="12"/>
      <name val="Arial"/>
      <family val="2"/>
    </font>
    <font>
      <sz val="12"/>
      <color theme="1"/>
      <name val="Arial"/>
      <family val="2"/>
    </font>
    <font>
      <i/>
      <sz val="12"/>
      <color theme="1"/>
      <name val="Arial"/>
      <family val="2"/>
    </font>
    <font>
      <b/>
      <sz val="12"/>
      <color theme="1"/>
      <name val="Arial"/>
      <family val="2"/>
    </font>
    <font>
      <sz val="12"/>
      <color theme="1"/>
      <name val="Calibri"/>
      <family val="2"/>
      <scheme val="minor"/>
    </font>
    <font>
      <b/>
      <sz val="12"/>
      <color theme="0"/>
      <name val="Arial Black"/>
      <family val="2"/>
    </font>
    <font>
      <b/>
      <sz val="11"/>
      <color indexed="9"/>
      <name val="Arial"/>
      <family val="2"/>
    </font>
    <font>
      <b/>
      <i/>
      <sz val="10"/>
      <color indexed="17"/>
      <name val="Verdana"/>
      <family val="2"/>
    </font>
    <font>
      <b/>
      <i/>
      <sz val="10"/>
      <color indexed="25"/>
      <name val="Verdana"/>
      <family val="2"/>
    </font>
    <font>
      <b/>
      <i/>
      <sz val="10"/>
      <color indexed="62"/>
      <name val="Arial"/>
      <family val="2"/>
    </font>
    <font>
      <b/>
      <i/>
      <sz val="11"/>
      <color indexed="62"/>
      <name val="Arial"/>
      <family val="2"/>
    </font>
    <font>
      <b/>
      <i/>
      <sz val="9"/>
      <color indexed="25"/>
      <name val="Verdana"/>
      <family val="2"/>
    </font>
    <font>
      <sz val="12"/>
      <name val="Arial Black"/>
      <family val="2"/>
    </font>
    <font>
      <b/>
      <sz val="7"/>
      <color indexed="17"/>
      <name val="Arial"/>
      <family val="2"/>
    </font>
    <font>
      <b/>
      <sz val="9"/>
      <color indexed="10"/>
      <name val="Arial"/>
      <family val="2"/>
    </font>
    <font>
      <b/>
      <i/>
      <sz val="10"/>
      <color rgb="FF00B050"/>
      <name val="Arial"/>
      <family val="2"/>
    </font>
    <font>
      <b/>
      <sz val="9"/>
      <color indexed="17"/>
      <name val="Arial"/>
      <family val="2"/>
    </font>
    <font>
      <b/>
      <sz val="11"/>
      <color indexed="12"/>
      <name val="Arial"/>
      <family val="2"/>
    </font>
    <font>
      <b/>
      <sz val="10"/>
      <color indexed="10"/>
      <name val="Arial"/>
      <family val="2"/>
    </font>
    <font>
      <sz val="9"/>
      <color theme="1"/>
      <name val="Arial"/>
      <family val="2"/>
    </font>
    <font>
      <sz val="7.5"/>
      <name val="Arial"/>
      <family val="2"/>
    </font>
    <font>
      <sz val="10"/>
      <color theme="0"/>
      <name val="Arial Black"/>
      <family val="2"/>
    </font>
    <font>
      <sz val="7"/>
      <color theme="1"/>
      <name val="Arial"/>
      <family val="2"/>
    </font>
    <font>
      <sz val="7"/>
      <name val="Arial"/>
      <family val="2"/>
    </font>
    <font>
      <sz val="10"/>
      <color rgb="FFFF0000"/>
      <name val="Arial"/>
      <family val="2"/>
    </font>
    <font>
      <b/>
      <sz val="6"/>
      <color rgb="FFFF0000"/>
      <name val="Arial"/>
      <family val="2"/>
    </font>
    <font>
      <b/>
      <sz val="7"/>
      <color rgb="FFFF0000"/>
      <name val="Arial"/>
      <family val="2"/>
    </font>
    <font>
      <i/>
      <sz val="10"/>
      <color rgb="FFFF0000"/>
      <name val="Arial"/>
      <family val="2"/>
    </font>
    <font>
      <sz val="11"/>
      <color rgb="FFFF0000"/>
      <name val="Arial"/>
      <family val="2"/>
    </font>
    <font>
      <b/>
      <i/>
      <sz val="11"/>
      <color theme="1"/>
      <name val="Arial"/>
      <family val="2"/>
    </font>
    <font>
      <b/>
      <i/>
      <sz val="12"/>
      <color theme="1"/>
      <name val="Arial"/>
      <family val="2"/>
    </font>
    <font>
      <b/>
      <sz val="14"/>
      <color theme="1"/>
      <name val="Arial"/>
      <family val="2"/>
    </font>
    <font>
      <b/>
      <sz val="9"/>
      <color rgb="FF177478"/>
      <name val="Arial"/>
      <family val="2"/>
    </font>
    <font>
      <b/>
      <sz val="12"/>
      <color theme="8"/>
      <name val="Arial"/>
      <family val="2"/>
    </font>
    <font>
      <b/>
      <sz val="12"/>
      <color theme="3"/>
      <name val="Arial"/>
      <family val="2"/>
    </font>
    <font>
      <sz val="11"/>
      <color rgb="FFFF0000"/>
      <name val="Calibri"/>
      <family val="2"/>
      <scheme val="minor"/>
    </font>
    <font>
      <i/>
      <sz val="10"/>
      <color rgb="FFFF0000"/>
      <name val="Calibri"/>
      <family val="2"/>
      <scheme val="minor"/>
    </font>
    <font>
      <sz val="10"/>
      <color theme="1"/>
      <name val="Calibri"/>
      <family val="2"/>
      <scheme val="minor"/>
    </font>
    <font>
      <sz val="11"/>
      <color rgb="FFF1EEEB"/>
      <name val="Calibri"/>
      <family val="2"/>
      <scheme val="minor"/>
    </font>
    <font>
      <b/>
      <sz val="10"/>
      <color rgb="FFF1EEEB"/>
      <name val="Arial"/>
      <family val="2"/>
    </font>
    <font>
      <b/>
      <sz val="9"/>
      <color rgb="FFF1EEEB"/>
      <name val="Arial"/>
      <family val="2"/>
    </font>
    <font>
      <sz val="11"/>
      <color theme="1"/>
      <name val="Segoe UI"/>
      <family val="2"/>
    </font>
    <font>
      <b/>
      <sz val="10"/>
      <color rgb="FFC41E4A"/>
      <name val="Arial"/>
      <family val="2"/>
    </font>
    <font>
      <b/>
      <u/>
      <sz val="12"/>
      <color theme="10"/>
      <name val="Arial"/>
      <family val="2"/>
    </font>
    <font>
      <b/>
      <sz val="14"/>
      <color rgb="FFFFFFFF"/>
      <name val="Arial"/>
      <family val="2"/>
    </font>
    <font>
      <b/>
      <sz val="8"/>
      <color rgb="FFFF0000"/>
      <name val="Arial"/>
      <family val="2"/>
    </font>
    <font>
      <b/>
      <sz val="10"/>
      <color rgb="FFFF0000"/>
      <name val="Calibri"/>
      <family val="2"/>
      <scheme val="minor"/>
    </font>
    <font>
      <b/>
      <i/>
      <sz val="14"/>
      <color indexed="17"/>
      <name val="Arial"/>
      <family val="2"/>
    </font>
    <font>
      <b/>
      <sz val="10"/>
      <color rgb="FF177478"/>
      <name val="Arial"/>
      <family val="2"/>
    </font>
    <font>
      <b/>
      <sz val="11"/>
      <color rgb="FFFF0000"/>
      <name val="Calibri"/>
      <family val="2"/>
      <scheme val="minor"/>
    </font>
    <font>
      <sz val="8"/>
      <color rgb="FFC41E4A"/>
      <name val="Arial"/>
      <family val="2"/>
    </font>
    <font>
      <b/>
      <sz val="18"/>
      <color rgb="FF0A6E46"/>
      <name val="Arial"/>
      <family val="2"/>
    </font>
    <font>
      <b/>
      <sz val="12"/>
      <color theme="0" tint="-0.499984740745262"/>
      <name val="Arial Black"/>
      <family val="2"/>
    </font>
    <font>
      <b/>
      <sz val="12"/>
      <color rgb="FF0A6E46"/>
      <name val="Arial"/>
      <family val="2"/>
    </font>
    <font>
      <b/>
      <sz val="16"/>
      <color rgb="FF0A6E46"/>
      <name val="Arial"/>
      <family val="2"/>
    </font>
    <font>
      <b/>
      <sz val="20"/>
      <color rgb="FF0A6E46"/>
      <name val="Arial"/>
      <family val="2"/>
    </font>
    <font>
      <b/>
      <sz val="12"/>
      <color rgb="FF0A6E46"/>
      <name val="Calibri"/>
      <family val="2"/>
      <scheme val="minor"/>
    </font>
    <font>
      <sz val="8"/>
      <color rgb="FFCB521C"/>
      <name val="Arial"/>
      <family val="2"/>
    </font>
    <font>
      <i/>
      <sz val="10"/>
      <color theme="5"/>
      <name val="Arial"/>
      <family val="2"/>
    </font>
    <font>
      <i/>
      <sz val="10"/>
      <color rgb="FFCB521C"/>
      <name val="Arial"/>
      <family val="2"/>
    </font>
    <font>
      <b/>
      <sz val="10"/>
      <color rgb="FF0A6E46"/>
      <name val="Arial"/>
      <family val="2"/>
    </font>
    <font>
      <b/>
      <i/>
      <sz val="12"/>
      <color theme="0"/>
      <name val="Arial"/>
      <family val="2"/>
    </font>
    <font>
      <b/>
      <sz val="10"/>
      <color theme="1"/>
      <name val="Arial"/>
      <family val="2"/>
    </font>
    <font>
      <b/>
      <i/>
      <sz val="10"/>
      <color theme="5"/>
      <name val="Arial"/>
      <family val="2"/>
    </font>
    <font>
      <sz val="9"/>
      <color rgb="FF004028"/>
      <name val="Arial"/>
      <family val="2"/>
    </font>
  </fonts>
  <fills count="21">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theme="0" tint="-4.9989318521683403E-2"/>
        <bgColor indexed="64"/>
      </patternFill>
    </fill>
    <fill>
      <patternFill patternType="solid">
        <fgColor theme="0"/>
        <bgColor indexed="64"/>
      </patternFill>
    </fill>
    <fill>
      <patternFill patternType="solid">
        <fgColor theme="0"/>
        <bgColor indexed="26"/>
      </patternFill>
    </fill>
    <fill>
      <patternFill patternType="solid">
        <fgColor theme="0" tint="-4.9989318521683403E-2"/>
        <bgColor indexed="26"/>
      </patternFill>
    </fill>
    <fill>
      <patternFill patternType="solid">
        <fgColor rgb="FFC5BCB0"/>
        <bgColor indexed="64"/>
      </patternFill>
    </fill>
    <fill>
      <patternFill patternType="solid">
        <fgColor rgb="FFF1EEEB"/>
        <bgColor indexed="64"/>
      </patternFill>
    </fill>
    <fill>
      <patternFill patternType="solid">
        <fgColor theme="9" tint="0.79998168889431442"/>
        <bgColor indexed="64"/>
      </patternFill>
    </fill>
    <fill>
      <patternFill patternType="solid">
        <fgColor rgb="FF0A6E46"/>
        <bgColor indexed="64"/>
      </patternFill>
    </fill>
    <fill>
      <patternFill patternType="solid">
        <fgColor rgb="FFC2DBD1"/>
        <bgColor indexed="64"/>
      </patternFill>
    </fill>
    <fill>
      <patternFill patternType="solid">
        <fgColor rgb="FFC2DBD1"/>
        <bgColor indexed="26"/>
      </patternFill>
    </fill>
    <fill>
      <patternFill patternType="solid">
        <fgColor rgb="FF85B7A2"/>
        <bgColor indexed="64"/>
      </patternFill>
    </fill>
    <fill>
      <patternFill patternType="solid">
        <fgColor theme="0" tint="-0.14999847407452621"/>
        <bgColor indexed="64"/>
      </patternFill>
    </fill>
    <fill>
      <patternFill patternType="solid">
        <fgColor theme="0" tint="-0.14999847407452621"/>
        <bgColor indexed="26"/>
      </patternFill>
    </fill>
    <fill>
      <patternFill patternType="solid">
        <fgColor theme="0" tint="-0.249977111117893"/>
        <bgColor indexed="64"/>
      </patternFill>
    </fill>
    <fill>
      <patternFill patternType="solid">
        <fgColor rgb="FF479274"/>
        <bgColor indexed="64"/>
      </patternFill>
    </fill>
    <fill>
      <patternFill patternType="gray0625">
        <bgColor rgb="FFC2DBD1"/>
      </patternFill>
    </fill>
    <fill>
      <patternFill patternType="solid">
        <fgColor rgb="FFADECA2"/>
        <bgColor indexed="64"/>
      </patternFill>
    </fill>
  </fills>
  <borders count="69">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177478"/>
      </left>
      <right style="thin">
        <color rgb="FF177478"/>
      </right>
      <top style="thin">
        <color rgb="FF177478"/>
      </top>
      <bottom style="thin">
        <color rgb="FF177478"/>
      </bottom>
      <diagonal/>
    </border>
    <border>
      <left style="thin">
        <color rgb="FF177478"/>
      </left>
      <right/>
      <top style="thin">
        <color rgb="FF177478"/>
      </top>
      <bottom/>
      <diagonal/>
    </border>
    <border>
      <left/>
      <right/>
      <top style="thin">
        <color rgb="FF177478"/>
      </top>
      <bottom/>
      <diagonal/>
    </border>
    <border>
      <left/>
      <right/>
      <top/>
      <bottom style="thin">
        <color rgb="FF177478"/>
      </bottom>
      <diagonal/>
    </border>
    <border>
      <left style="thin">
        <color rgb="FF177478"/>
      </left>
      <right/>
      <top/>
      <bottom/>
      <diagonal/>
    </border>
    <border>
      <left style="thin">
        <color rgb="FF177478"/>
      </left>
      <right/>
      <top/>
      <bottom style="thin">
        <color rgb="FF177478"/>
      </bottom>
      <diagonal/>
    </border>
    <border>
      <left/>
      <right style="thin">
        <color rgb="FF177478"/>
      </right>
      <top/>
      <bottom/>
      <diagonal/>
    </border>
    <border>
      <left/>
      <right style="thin">
        <color rgb="FF177478"/>
      </right>
      <top style="thin">
        <color rgb="FF177478"/>
      </top>
      <bottom/>
      <diagonal/>
    </border>
    <border>
      <left/>
      <right style="thin">
        <color rgb="FF177478"/>
      </right>
      <top/>
      <bottom style="thin">
        <color rgb="FF177478"/>
      </bottom>
      <diagonal/>
    </border>
    <border>
      <left style="thin">
        <color rgb="FF177478"/>
      </left>
      <right/>
      <top style="thin">
        <color rgb="FF177478"/>
      </top>
      <bottom style="thin">
        <color rgb="FF177478"/>
      </bottom>
      <diagonal/>
    </border>
    <border>
      <left/>
      <right/>
      <top style="thin">
        <color rgb="FF177478"/>
      </top>
      <bottom style="thin">
        <color rgb="FF177478"/>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rgb="FF177478"/>
      </right>
      <top style="thin">
        <color rgb="FF177478"/>
      </top>
      <bottom style="thin">
        <color rgb="FF177478"/>
      </bottom>
      <diagonal/>
    </border>
    <border>
      <left style="thin">
        <color rgb="FF177478"/>
      </left>
      <right style="thin">
        <color rgb="FF177478"/>
      </right>
      <top style="thin">
        <color rgb="FF177478"/>
      </top>
      <bottom/>
      <diagonal/>
    </border>
    <border>
      <left style="thin">
        <color rgb="FF177478"/>
      </left>
      <right/>
      <top/>
      <bottom style="thin">
        <color indexed="64"/>
      </bottom>
      <diagonal/>
    </border>
    <border>
      <left style="thin">
        <color rgb="FF177478"/>
      </left>
      <right/>
      <top style="thin">
        <color indexed="64"/>
      </top>
      <bottom/>
      <diagonal/>
    </border>
    <border>
      <left/>
      <right style="thin">
        <color rgb="FF177478"/>
      </right>
      <top/>
      <bottom style="thin">
        <color indexed="64"/>
      </bottom>
      <diagonal/>
    </border>
    <border>
      <left/>
      <right style="thin">
        <color rgb="FF177478"/>
      </right>
      <top style="thin">
        <color indexed="64"/>
      </top>
      <bottom/>
      <diagonal/>
    </border>
    <border>
      <left/>
      <right/>
      <top/>
      <bottom style="thin">
        <color rgb="FFC5BCB0"/>
      </bottom>
      <diagonal/>
    </border>
    <border>
      <left style="thin">
        <color rgb="FFC5BCB0"/>
      </left>
      <right style="thin">
        <color rgb="FFC5BCB0"/>
      </right>
      <top style="thin">
        <color rgb="FFC5BCB0"/>
      </top>
      <bottom style="thin">
        <color rgb="FFC5BCB0"/>
      </bottom>
      <diagonal/>
    </border>
    <border>
      <left style="thin">
        <color theme="0"/>
      </left>
      <right/>
      <top style="thin">
        <color theme="0"/>
      </top>
      <bottom/>
      <diagonal/>
    </border>
    <border>
      <left/>
      <right/>
      <top style="thin">
        <color theme="0"/>
      </top>
      <bottom/>
      <diagonal/>
    </border>
    <border>
      <left style="thin">
        <color theme="0"/>
      </left>
      <right/>
      <top/>
      <bottom style="thin">
        <color theme="0"/>
      </bottom>
      <diagonal/>
    </border>
    <border>
      <left/>
      <right/>
      <top/>
      <bottom style="thin">
        <color theme="0"/>
      </bottom>
      <diagonal/>
    </border>
    <border>
      <left style="thin">
        <color rgb="FF0A6E46"/>
      </left>
      <right/>
      <top style="thin">
        <color rgb="FF0A6E46"/>
      </top>
      <bottom style="thin">
        <color rgb="FF0A6E46"/>
      </bottom>
      <diagonal/>
    </border>
    <border>
      <left/>
      <right/>
      <top style="thin">
        <color rgb="FF0A6E46"/>
      </top>
      <bottom style="thin">
        <color rgb="FF0A6E46"/>
      </bottom>
      <diagonal/>
    </border>
    <border>
      <left/>
      <right style="thin">
        <color rgb="FF0A6E46"/>
      </right>
      <top style="thin">
        <color rgb="FF0A6E46"/>
      </top>
      <bottom style="thin">
        <color rgb="FF0A6E46"/>
      </bottom>
      <diagonal/>
    </border>
    <border>
      <left style="thin">
        <color rgb="FF85B7A2"/>
      </left>
      <right style="thin">
        <color rgb="FF85B7A2"/>
      </right>
      <top style="thin">
        <color rgb="FF85B7A2"/>
      </top>
      <bottom style="thin">
        <color rgb="FF85B7A2"/>
      </bottom>
      <diagonal/>
    </border>
    <border>
      <left style="thin">
        <color rgb="FF85B7A2"/>
      </left>
      <right/>
      <top style="thin">
        <color rgb="FF85B7A2"/>
      </top>
      <bottom style="thin">
        <color rgb="FF85B7A2"/>
      </bottom>
      <diagonal/>
    </border>
    <border>
      <left/>
      <right/>
      <top style="thin">
        <color rgb="FF85B7A2"/>
      </top>
      <bottom style="thin">
        <color rgb="FF85B7A2"/>
      </bottom>
      <diagonal/>
    </border>
    <border>
      <left/>
      <right style="thin">
        <color rgb="FF85B7A2"/>
      </right>
      <top style="thin">
        <color rgb="FF85B7A2"/>
      </top>
      <bottom style="thin">
        <color rgb="FF85B7A2"/>
      </bottom>
      <diagonal/>
    </border>
    <border>
      <left style="thin">
        <color rgb="FF85B7A2"/>
      </left>
      <right/>
      <top style="thin">
        <color rgb="FF85B7A2"/>
      </top>
      <bottom/>
      <diagonal/>
    </border>
    <border>
      <left/>
      <right/>
      <top style="thin">
        <color rgb="FF85B7A2"/>
      </top>
      <bottom/>
      <diagonal/>
    </border>
    <border>
      <left/>
      <right style="thin">
        <color rgb="FF85B7A2"/>
      </right>
      <top style="thin">
        <color rgb="FF85B7A2"/>
      </top>
      <bottom/>
      <diagonal/>
    </border>
    <border>
      <left style="thin">
        <color rgb="FF85B7A2"/>
      </left>
      <right/>
      <top/>
      <bottom style="thin">
        <color rgb="FF85B7A2"/>
      </bottom>
      <diagonal/>
    </border>
    <border>
      <left/>
      <right/>
      <top/>
      <bottom style="thin">
        <color rgb="FF85B7A2"/>
      </bottom>
      <diagonal/>
    </border>
    <border>
      <left/>
      <right style="thin">
        <color rgb="FF85B7A2"/>
      </right>
      <top/>
      <bottom style="thin">
        <color rgb="FF85B7A2"/>
      </bottom>
      <diagonal/>
    </border>
    <border>
      <left style="thin">
        <color rgb="FF85B7A2"/>
      </left>
      <right/>
      <top/>
      <bottom/>
      <diagonal/>
    </border>
    <border>
      <left/>
      <right style="thin">
        <color rgb="FF85B7A2"/>
      </right>
      <top/>
      <bottom/>
      <diagonal/>
    </border>
    <border>
      <left style="medium">
        <color rgb="FF85B7A2"/>
      </left>
      <right style="medium">
        <color rgb="FF85B7A2"/>
      </right>
      <top style="medium">
        <color rgb="FF85B7A2"/>
      </top>
      <bottom style="medium">
        <color rgb="FF85B7A2"/>
      </bottom>
      <diagonal/>
    </border>
    <border>
      <left style="medium">
        <color rgb="FF0A6E46"/>
      </left>
      <right/>
      <top style="medium">
        <color rgb="FF0A6E46"/>
      </top>
      <bottom/>
      <diagonal/>
    </border>
    <border>
      <left/>
      <right/>
      <top style="medium">
        <color rgb="FF0A6E46"/>
      </top>
      <bottom/>
      <diagonal/>
    </border>
    <border>
      <left/>
      <right style="medium">
        <color rgb="FF0A6E46"/>
      </right>
      <top style="medium">
        <color rgb="FF0A6E46"/>
      </top>
      <bottom/>
      <diagonal/>
    </border>
    <border>
      <left style="medium">
        <color rgb="FF0A6E46"/>
      </left>
      <right/>
      <top/>
      <bottom/>
      <diagonal/>
    </border>
    <border>
      <left/>
      <right style="medium">
        <color rgb="FF0A6E46"/>
      </right>
      <top/>
      <bottom/>
      <diagonal/>
    </border>
    <border>
      <left style="medium">
        <color rgb="FF0A6E46"/>
      </left>
      <right/>
      <top style="medium">
        <color rgb="FF0A6E46"/>
      </top>
      <bottom style="medium">
        <color rgb="FF0A6E46"/>
      </bottom>
      <diagonal/>
    </border>
    <border>
      <left/>
      <right/>
      <top style="medium">
        <color rgb="FF0A6E46"/>
      </top>
      <bottom style="medium">
        <color rgb="FF0A6E46"/>
      </bottom>
      <diagonal/>
    </border>
    <border>
      <left/>
      <right style="medium">
        <color rgb="FF0A6E46"/>
      </right>
      <top style="medium">
        <color rgb="FF0A6E46"/>
      </top>
      <bottom style="medium">
        <color rgb="FF0A6E46"/>
      </bottom>
      <diagonal/>
    </border>
    <border>
      <left style="medium">
        <color rgb="FF0A6E46"/>
      </left>
      <right/>
      <top/>
      <bottom style="medium">
        <color rgb="FF0A6E46"/>
      </bottom>
      <diagonal/>
    </border>
    <border>
      <left/>
      <right/>
      <top/>
      <bottom style="medium">
        <color rgb="FF0A6E46"/>
      </bottom>
      <diagonal/>
    </border>
    <border>
      <left/>
      <right style="medium">
        <color rgb="FF0A6E46"/>
      </right>
      <top/>
      <bottom style="medium">
        <color rgb="FF0A6E46"/>
      </bottom>
      <diagonal/>
    </border>
  </borders>
  <cellStyleXfs count="10">
    <xf numFmtId="0" fontId="0" fillId="0" borderId="0"/>
    <xf numFmtId="44" fontId="2" fillId="0" borderId="0" applyFont="0" applyFill="0" applyBorder="0" applyAlignment="0" applyProtection="0"/>
    <xf numFmtId="0" fontId="44" fillId="0" borderId="0" applyNumberFormat="0" applyFill="0" applyBorder="0" applyAlignment="0" applyProtection="0"/>
    <xf numFmtId="0" fontId="3" fillId="0" borderId="0" applyNumberFormat="0" applyFill="0" applyBorder="0" applyAlignment="0" applyProtection="0">
      <alignment vertical="top"/>
      <protection locked="0"/>
    </xf>
    <xf numFmtId="44" fontId="42" fillId="0" borderId="0" applyFont="0" applyFill="0" applyBorder="0" applyAlignment="0" applyProtection="0"/>
    <xf numFmtId="44" fontId="2" fillId="0" borderId="0" applyFont="0" applyFill="0" applyBorder="0" applyAlignment="0" applyProtection="0"/>
    <xf numFmtId="0" fontId="2" fillId="0" borderId="0"/>
    <xf numFmtId="9" fontId="42" fillId="0" borderId="0" applyFont="0" applyFill="0" applyBorder="0" applyAlignment="0" applyProtection="0"/>
    <xf numFmtId="9" fontId="2" fillId="0" borderId="0" applyFont="0" applyFill="0" applyBorder="0" applyAlignment="0" applyProtection="0"/>
    <xf numFmtId="0" fontId="2" fillId="0" borderId="0"/>
  </cellStyleXfs>
  <cellXfs count="639">
    <xf numFmtId="0" fontId="0" fillId="0" borderId="0" xfId="0"/>
    <xf numFmtId="0" fontId="0" fillId="2" borderId="0" xfId="0" applyFill="1" applyAlignment="1">
      <alignment vertical="center"/>
    </xf>
    <xf numFmtId="0" fontId="16" fillId="2" borderId="0" xfId="0" applyFont="1" applyFill="1" applyAlignment="1">
      <alignment vertical="center"/>
    </xf>
    <xf numFmtId="0" fontId="16" fillId="2" borderId="0" xfId="0" applyFont="1" applyFill="1" applyAlignment="1">
      <alignment horizontal="center" vertical="center"/>
    </xf>
    <xf numFmtId="0" fontId="18" fillId="2" borderId="0" xfId="0" applyFont="1" applyFill="1" applyAlignment="1">
      <alignment vertical="center"/>
    </xf>
    <xf numFmtId="0" fontId="9" fillId="2" borderId="0" xfId="0" applyFont="1" applyFill="1" applyAlignment="1">
      <alignment vertical="center"/>
    </xf>
    <xf numFmtId="0" fontId="8" fillId="2" borderId="0" xfId="0" applyFont="1" applyFill="1" applyAlignment="1">
      <alignment vertical="center"/>
    </xf>
    <xf numFmtId="167" fontId="21" fillId="3" borderId="0" xfId="0" applyNumberFormat="1" applyFont="1" applyFill="1" applyAlignment="1">
      <alignment vertical="center"/>
    </xf>
    <xf numFmtId="167" fontId="0" fillId="3" borderId="0" xfId="0" applyNumberFormat="1" applyFill="1" applyAlignment="1">
      <alignment horizontal="center" vertical="center"/>
    </xf>
    <xf numFmtId="0" fontId="22" fillId="2" borderId="0" xfId="0" applyFont="1" applyFill="1" applyAlignment="1">
      <alignment horizontal="center" vertical="center"/>
    </xf>
    <xf numFmtId="0" fontId="0" fillId="2" borderId="0" xfId="0" applyFill="1" applyAlignment="1">
      <alignment horizontal="left" vertical="center"/>
    </xf>
    <xf numFmtId="0" fontId="12" fillId="2" borderId="0" xfId="0" applyFont="1" applyFill="1"/>
    <xf numFmtId="0" fontId="19" fillId="2" borderId="0" xfId="0" applyFont="1" applyFill="1"/>
    <xf numFmtId="0" fontId="20" fillId="2" borderId="0" xfId="0" applyFont="1" applyFill="1"/>
    <xf numFmtId="0" fontId="10" fillId="2" borderId="0" xfId="0" applyFont="1" applyFill="1" applyAlignment="1">
      <alignment vertical="center"/>
    </xf>
    <xf numFmtId="0" fontId="24" fillId="2" borderId="0" xfId="0" applyFont="1" applyFill="1" applyAlignment="1">
      <alignment wrapText="1"/>
    </xf>
    <xf numFmtId="0" fontId="25" fillId="2" borderId="0" xfId="0" applyFont="1" applyFill="1" applyAlignment="1">
      <alignment wrapText="1"/>
    </xf>
    <xf numFmtId="0" fontId="21" fillId="2" borderId="0" xfId="0" applyFont="1" applyFill="1" applyAlignment="1">
      <alignment horizontal="right" vertical="center" wrapText="1"/>
    </xf>
    <xf numFmtId="44" fontId="23" fillId="2" borderId="0" xfId="1" applyFont="1" applyFill="1" applyBorder="1" applyAlignment="1" applyProtection="1">
      <alignment horizontal="center" vertical="center" wrapText="1"/>
    </xf>
    <xf numFmtId="0" fontId="26" fillId="2" borderId="0" xfId="0" applyFont="1" applyFill="1" applyAlignment="1">
      <alignment wrapText="1"/>
    </xf>
    <xf numFmtId="0" fontId="26" fillId="2" borderId="0" xfId="0" applyFont="1" applyFill="1" applyAlignment="1">
      <alignment horizontal="center" wrapText="1"/>
    </xf>
    <xf numFmtId="44" fontId="27" fillId="2" borderId="0" xfId="1" applyFont="1" applyFill="1" applyBorder="1" applyAlignment="1" applyProtection="1">
      <alignment horizontal="center" vertical="center" wrapText="1"/>
    </xf>
    <xf numFmtId="0" fontId="2" fillId="2" borderId="0" xfId="0" applyFont="1" applyFill="1" applyAlignment="1">
      <alignment horizontal="left" vertical="center" wrapText="1"/>
    </xf>
    <xf numFmtId="0" fontId="0" fillId="2" borderId="3" xfId="0" applyFill="1" applyBorder="1" applyAlignment="1">
      <alignment vertical="center"/>
    </xf>
    <xf numFmtId="0" fontId="0" fillId="2" borderId="4" xfId="0" applyFill="1" applyBorder="1" applyAlignment="1">
      <alignment vertical="center"/>
    </xf>
    <xf numFmtId="0" fontId="48" fillId="2" borderId="5" xfId="0" applyFont="1" applyFill="1" applyBorder="1" applyAlignment="1">
      <alignment vertical="center"/>
    </xf>
    <xf numFmtId="0" fontId="2" fillId="2" borderId="0" xfId="0" applyFont="1" applyFill="1" applyAlignment="1">
      <alignment vertical="top" wrapText="1"/>
    </xf>
    <xf numFmtId="0" fontId="2" fillId="2" borderId="6" xfId="0" applyFont="1" applyFill="1" applyBorder="1" applyAlignment="1">
      <alignment vertical="top" wrapText="1"/>
    </xf>
    <xf numFmtId="0" fontId="23" fillId="2" borderId="5" xfId="0" applyFont="1" applyFill="1" applyBorder="1" applyAlignment="1">
      <alignment horizontal="center"/>
    </xf>
    <xf numFmtId="0" fontId="29" fillId="2" borderId="0" xfId="0" applyFont="1" applyFill="1"/>
    <xf numFmtId="0" fontId="0" fillId="2" borderId="6" xfId="0" applyFill="1" applyBorder="1" applyAlignment="1">
      <alignment vertical="center"/>
    </xf>
    <xf numFmtId="0" fontId="23" fillId="2" borderId="0" xfId="0" applyFont="1" applyFill="1" applyAlignment="1">
      <alignment horizontal="center" vertical="center"/>
    </xf>
    <xf numFmtId="0" fontId="0" fillId="2" borderId="0" xfId="0" applyFill="1" applyAlignment="1">
      <alignment horizontal="center" vertical="center"/>
    </xf>
    <xf numFmtId="0" fontId="26" fillId="2" borderId="0" xfId="0" applyFont="1" applyFill="1" applyAlignment="1">
      <alignment horizontal="center" vertical="center"/>
    </xf>
    <xf numFmtId="0" fontId="0" fillId="2" borderId="0" xfId="0" applyFill="1"/>
    <xf numFmtId="0" fontId="30" fillId="2" borderId="5" xfId="0" applyFont="1" applyFill="1" applyBorder="1"/>
    <xf numFmtId="0" fontId="31" fillId="2" borderId="0" xfId="0" applyFont="1" applyFill="1" applyAlignment="1">
      <alignment vertical="center"/>
    </xf>
    <xf numFmtId="0" fontId="32" fillId="2" borderId="0" xfId="0" applyFont="1" applyFill="1"/>
    <xf numFmtId="0" fontId="33" fillId="2" borderId="8" xfId="0" applyFont="1" applyFill="1" applyBorder="1" applyAlignment="1">
      <alignment vertical="center"/>
    </xf>
    <xf numFmtId="0" fontId="33" fillId="2" borderId="0" xfId="0" applyFont="1" applyFill="1" applyAlignment="1">
      <alignment vertical="center"/>
    </xf>
    <xf numFmtId="0" fontId="34" fillId="2" borderId="0" xfId="0" applyFont="1" applyFill="1" applyAlignment="1">
      <alignment vertical="center"/>
    </xf>
    <xf numFmtId="0" fontId="9" fillId="2" borderId="0" xfId="0" applyFont="1" applyFill="1"/>
    <xf numFmtId="0" fontId="28" fillId="2" borderId="10" xfId="0" applyFont="1" applyFill="1" applyBorder="1"/>
    <xf numFmtId="0" fontId="28" fillId="2" borderId="3" xfId="0" applyFont="1" applyFill="1" applyBorder="1"/>
    <xf numFmtId="0" fontId="2" fillId="2" borderId="5" xfId="0" applyFont="1" applyFill="1" applyBorder="1" applyAlignment="1">
      <alignment vertical="center"/>
    </xf>
    <xf numFmtId="0" fontId="2" fillId="2" borderId="5" xfId="0" applyFont="1" applyFill="1" applyBorder="1" applyAlignment="1">
      <alignment horizontal="center"/>
    </xf>
    <xf numFmtId="0" fontId="2" fillId="2" borderId="0" xfId="0" applyFont="1" applyFill="1" applyAlignment="1">
      <alignment horizontal="center"/>
    </xf>
    <xf numFmtId="0" fontId="0" fillId="2" borderId="6" xfId="0" applyFill="1" applyBorder="1" applyAlignment="1">
      <alignment horizontal="center" vertical="center"/>
    </xf>
    <xf numFmtId="0" fontId="9" fillId="2" borderId="7" xfId="0" applyFont="1" applyFill="1" applyBorder="1"/>
    <xf numFmtId="0" fontId="9" fillId="2" borderId="8" xfId="0" applyFont="1" applyFill="1" applyBorder="1"/>
    <xf numFmtId="0" fontId="0" fillId="2" borderId="8" xfId="0" applyFill="1" applyBorder="1" applyAlignment="1">
      <alignment vertical="center"/>
    </xf>
    <xf numFmtId="0" fontId="0" fillId="2" borderId="9" xfId="0" applyFill="1" applyBorder="1" applyAlignment="1">
      <alignment vertical="center"/>
    </xf>
    <xf numFmtId="164" fontId="37" fillId="2" borderId="0" xfId="0" applyNumberFormat="1" applyFont="1" applyFill="1" applyAlignment="1">
      <alignment vertical="center"/>
    </xf>
    <xf numFmtId="164" fontId="36" fillId="2" borderId="0" xfId="0" applyNumberFormat="1" applyFont="1" applyFill="1" applyAlignment="1">
      <alignment vertical="center"/>
    </xf>
    <xf numFmtId="164" fontId="38" fillId="2" borderId="0" xfId="0" applyNumberFormat="1" applyFont="1" applyFill="1" applyAlignment="1">
      <alignment vertical="center"/>
    </xf>
    <xf numFmtId="0" fontId="36" fillId="2" borderId="0" xfId="0" applyFont="1" applyFill="1" applyAlignment="1">
      <alignment horizontal="center" vertical="center"/>
    </xf>
    <xf numFmtId="0" fontId="37" fillId="2" borderId="0" xfId="0" applyFont="1" applyFill="1" applyAlignment="1">
      <alignment vertical="center"/>
    </xf>
    <xf numFmtId="0" fontId="36" fillId="2" borderId="0" xfId="0" applyFont="1" applyFill="1" applyAlignment="1">
      <alignment vertical="center"/>
    </xf>
    <xf numFmtId="0" fontId="39" fillId="2" borderId="0" xfId="0" applyFont="1" applyFill="1"/>
    <xf numFmtId="0" fontId="40" fillId="2" borderId="0" xfId="0" applyFont="1" applyFill="1" applyAlignment="1">
      <alignment horizontal="center"/>
    </xf>
    <xf numFmtId="0" fontId="23" fillId="2" borderId="5" xfId="0" applyFont="1" applyFill="1" applyBorder="1" applyAlignment="1">
      <alignment horizontal="center" vertical="center"/>
    </xf>
    <xf numFmtId="0" fontId="50" fillId="2" borderId="0" xfId="0" applyFont="1" applyFill="1" applyAlignment="1">
      <alignment vertical="center"/>
    </xf>
    <xf numFmtId="0" fontId="10" fillId="2" borderId="5" xfId="0" applyFont="1" applyFill="1" applyBorder="1" applyAlignment="1">
      <alignment vertical="center"/>
    </xf>
    <xf numFmtId="0" fontId="21" fillId="0" borderId="2" xfId="0" applyFont="1" applyBorder="1" applyAlignment="1">
      <alignment horizontal="center" vertical="center"/>
    </xf>
    <xf numFmtId="0" fontId="14" fillId="2" borderId="0" xfId="0" applyFont="1" applyFill="1" applyAlignment="1">
      <alignment horizontal="center" vertical="center"/>
    </xf>
    <xf numFmtId="0" fontId="17" fillId="2" borderId="0" xfId="0" applyFont="1" applyFill="1" applyAlignment="1">
      <alignment horizontal="center" vertical="center"/>
    </xf>
    <xf numFmtId="164" fontId="36" fillId="2" borderId="0" xfId="0" applyNumberFormat="1" applyFont="1" applyFill="1" applyAlignment="1">
      <alignment horizontal="left" vertical="center"/>
    </xf>
    <xf numFmtId="0" fontId="8" fillId="2" borderId="0" xfId="0" applyFont="1" applyFill="1" applyAlignment="1">
      <alignment horizontal="left"/>
    </xf>
    <xf numFmtId="0" fontId="45" fillId="0" borderId="0" xfId="0" applyFont="1" applyAlignment="1">
      <alignment horizontal="center" vertical="center"/>
    </xf>
    <xf numFmtId="0" fontId="53" fillId="0" borderId="0" xfId="0" applyFont="1" applyAlignment="1">
      <alignment horizontal="center" vertical="center"/>
    </xf>
    <xf numFmtId="44" fontId="0" fillId="0" borderId="2" xfId="0" applyNumberFormat="1" applyBorder="1" applyAlignment="1" applyProtection="1">
      <alignment horizontal="center" vertical="center"/>
      <protection locked="0"/>
    </xf>
    <xf numFmtId="0" fontId="58" fillId="2" borderId="0" xfId="0" applyFont="1" applyFill="1" applyAlignment="1">
      <alignment vertical="center"/>
    </xf>
    <xf numFmtId="0" fontId="58" fillId="2" borderId="0" xfId="0" applyFont="1" applyFill="1" applyAlignment="1">
      <alignment horizontal="right" vertical="center"/>
    </xf>
    <xf numFmtId="0" fontId="58" fillId="2" borderId="3" xfId="0" applyFont="1" applyFill="1" applyBorder="1" applyAlignment="1">
      <alignment vertical="center"/>
    </xf>
    <xf numFmtId="0" fontId="58" fillId="2" borderId="4" xfId="0" applyFont="1" applyFill="1" applyBorder="1" applyAlignment="1">
      <alignment vertical="center"/>
    </xf>
    <xf numFmtId="0" fontId="58" fillId="2" borderId="5" xfId="0" applyFont="1" applyFill="1" applyBorder="1" applyAlignment="1">
      <alignment vertical="center"/>
    </xf>
    <xf numFmtId="0" fontId="58" fillId="2" borderId="6" xfId="0" applyFont="1" applyFill="1" applyBorder="1" applyAlignment="1">
      <alignment vertical="center"/>
    </xf>
    <xf numFmtId="0" fontId="0" fillId="2" borderId="7" xfId="0" applyFill="1" applyBorder="1" applyAlignment="1">
      <alignment vertical="center"/>
    </xf>
    <xf numFmtId="0" fontId="15" fillId="2" borderId="0" xfId="0" applyFont="1" applyFill="1" applyAlignment="1">
      <alignment vertical="center"/>
    </xf>
    <xf numFmtId="0" fontId="7" fillId="2" borderId="0" xfId="0" applyFont="1" applyFill="1" applyAlignment="1">
      <alignment horizontal="center" vertical="center"/>
    </xf>
    <xf numFmtId="0" fontId="56" fillId="0" borderId="10" xfId="0" applyFont="1" applyBorder="1" applyAlignment="1">
      <alignment vertical="center"/>
    </xf>
    <xf numFmtId="0" fontId="9" fillId="2" borderId="2" xfId="0" applyFont="1" applyFill="1" applyBorder="1" applyAlignment="1">
      <alignment horizontal="center" vertical="center"/>
    </xf>
    <xf numFmtId="0" fontId="0" fillId="2" borderId="5" xfId="0" applyFill="1" applyBorder="1" applyAlignment="1">
      <alignment vertical="center"/>
    </xf>
    <xf numFmtId="0" fontId="11" fillId="2" borderId="0" xfId="0" applyFont="1" applyFill="1" applyAlignment="1">
      <alignment horizontal="center" vertical="center"/>
    </xf>
    <xf numFmtId="0" fontId="0" fillId="0" borderId="0" xfId="0" applyAlignment="1">
      <alignment vertical="center"/>
    </xf>
    <xf numFmtId="0" fontId="2" fillId="2" borderId="0" xfId="0" applyFont="1" applyFill="1" applyAlignment="1">
      <alignment horizontal="right" vertical="center"/>
    </xf>
    <xf numFmtId="0" fontId="35" fillId="2" borderId="0" xfId="0" applyFont="1" applyFill="1" applyAlignment="1">
      <alignment vertical="center"/>
    </xf>
    <xf numFmtId="0" fontId="2" fillId="2" borderId="0" xfId="0" applyFont="1" applyFill="1" applyAlignment="1">
      <alignment vertical="center"/>
    </xf>
    <xf numFmtId="167" fontId="18" fillId="3" borderId="2" xfId="0" applyNumberFormat="1" applyFont="1" applyFill="1" applyBorder="1" applyAlignment="1">
      <alignment horizontal="center" vertical="center"/>
    </xf>
    <xf numFmtId="164" fontId="0" fillId="2" borderId="0" xfId="0" applyNumberFormat="1" applyFill="1" applyAlignment="1">
      <alignment vertical="center"/>
    </xf>
    <xf numFmtId="44" fontId="59" fillId="2" borderId="0" xfId="1" applyFont="1" applyFill="1" applyBorder="1" applyAlignment="1" applyProtection="1">
      <alignment horizontal="center" vertical="center" wrapText="1"/>
    </xf>
    <xf numFmtId="0" fontId="43" fillId="2" borderId="0" xfId="0" applyFont="1" applyFill="1" applyAlignment="1">
      <alignment horizontal="center" vertical="center"/>
    </xf>
    <xf numFmtId="0" fontId="56" fillId="2" borderId="5" xfId="0" applyFont="1" applyFill="1" applyBorder="1" applyAlignment="1">
      <alignment vertical="center"/>
    </xf>
    <xf numFmtId="0" fontId="23" fillId="2" borderId="0" xfId="0" applyFont="1" applyFill="1" applyAlignment="1">
      <alignment vertical="center"/>
    </xf>
    <xf numFmtId="44" fontId="21" fillId="4" borderId="0" xfId="1" applyFont="1" applyFill="1" applyBorder="1" applyAlignment="1" applyProtection="1">
      <alignment horizontal="center" vertical="center" wrapText="1"/>
    </xf>
    <xf numFmtId="44" fontId="58" fillId="4" borderId="0" xfId="1" applyFont="1" applyFill="1" applyBorder="1" applyAlignment="1" applyProtection="1">
      <alignment horizontal="center" vertical="center" wrapText="1"/>
    </xf>
    <xf numFmtId="44" fontId="10" fillId="4" borderId="0" xfId="1" applyFont="1" applyFill="1" applyBorder="1" applyAlignment="1" applyProtection="1">
      <alignment horizontal="center" vertical="center" wrapText="1"/>
    </xf>
    <xf numFmtId="44" fontId="18" fillId="4" borderId="0" xfId="1" applyFont="1" applyFill="1" applyBorder="1" applyAlignment="1" applyProtection="1">
      <alignment horizontal="center" vertical="center" wrapText="1"/>
    </xf>
    <xf numFmtId="9" fontId="10" fillId="4" borderId="0" xfId="1" applyNumberFormat="1" applyFont="1" applyFill="1" applyBorder="1" applyAlignment="1" applyProtection="1">
      <alignment horizontal="center" vertical="center" wrapText="1"/>
    </xf>
    <xf numFmtId="44" fontId="10" fillId="4" borderId="0" xfId="1" applyFont="1" applyFill="1" applyBorder="1" applyAlignment="1" applyProtection="1">
      <alignment vertical="center" wrapText="1"/>
    </xf>
    <xf numFmtId="0" fontId="62" fillId="9" borderId="36" xfId="0" applyFont="1" applyFill="1" applyBorder="1"/>
    <xf numFmtId="44" fontId="2" fillId="4" borderId="0" xfId="1" applyFont="1" applyFill="1" applyBorder="1" applyAlignment="1" applyProtection="1">
      <alignment horizontal="center" vertical="center" wrapText="1"/>
    </xf>
    <xf numFmtId="166" fontId="10" fillId="2" borderId="37" xfId="0" applyNumberFormat="1" applyFont="1" applyFill="1" applyBorder="1" applyAlignment="1">
      <alignment horizontal="center" vertical="center" wrapText="1"/>
    </xf>
    <xf numFmtId="9" fontId="56" fillId="2" borderId="2" xfId="0" applyNumberFormat="1" applyFont="1" applyFill="1" applyBorder="1" applyAlignment="1">
      <alignment vertical="center"/>
    </xf>
    <xf numFmtId="44" fontId="56" fillId="2" borderId="2" xfId="0" applyNumberFormat="1" applyFont="1" applyFill="1" applyBorder="1" applyAlignment="1">
      <alignment vertical="center"/>
    </xf>
    <xf numFmtId="0" fontId="18" fillId="2" borderId="0" xfId="0" applyFont="1" applyFill="1" applyAlignment="1">
      <alignment horizontal="right" vertical="center" wrapText="1"/>
    </xf>
    <xf numFmtId="164" fontId="0" fillId="10" borderId="2" xfId="0" applyNumberFormat="1" applyFill="1" applyBorder="1" applyAlignment="1">
      <alignment horizontal="center" vertical="center"/>
    </xf>
    <xf numFmtId="44" fontId="0" fillId="10" borderId="2" xfId="4" applyFont="1" applyFill="1" applyBorder="1" applyAlignment="1" applyProtection="1">
      <alignment horizontal="center" vertical="center"/>
    </xf>
    <xf numFmtId="44" fontId="9" fillId="4" borderId="0" xfId="1" applyFont="1" applyFill="1" applyBorder="1" applyAlignment="1" applyProtection="1">
      <alignment horizontal="center" vertical="center" wrapText="1"/>
    </xf>
    <xf numFmtId="0" fontId="46" fillId="4" borderId="0" xfId="0" applyFont="1" applyFill="1"/>
    <xf numFmtId="0" fontId="47" fillId="4" borderId="0" xfId="0" applyFont="1" applyFill="1" applyAlignment="1">
      <alignment horizontal="left" vertical="center" wrapText="1"/>
    </xf>
    <xf numFmtId="0" fontId="46" fillId="4" borderId="0" xfId="0" applyFont="1" applyFill="1" applyAlignment="1">
      <alignment vertical="center" wrapText="1"/>
    </xf>
    <xf numFmtId="0" fontId="62" fillId="4" borderId="0" xfId="0" applyFont="1" applyFill="1"/>
    <xf numFmtId="0" fontId="94" fillId="4" borderId="0" xfId="0" applyFont="1" applyFill="1" applyAlignment="1">
      <alignment horizontal="right" vertical="center"/>
    </xf>
    <xf numFmtId="0" fontId="62" fillId="4" borderId="0" xfId="0" applyFont="1" applyFill="1" applyAlignment="1">
      <alignment vertical="center"/>
    </xf>
    <xf numFmtId="0" fontId="95" fillId="4" borderId="0" xfId="0" applyFont="1" applyFill="1"/>
    <xf numFmtId="164" fontId="62" fillId="4" borderId="0" xfId="0" applyNumberFormat="1" applyFont="1" applyFill="1"/>
    <xf numFmtId="0" fontId="63" fillId="4" borderId="0" xfId="0" applyFont="1" applyFill="1" applyAlignment="1">
      <alignment vertical="center" wrapText="1"/>
    </xf>
    <xf numFmtId="0" fontId="94" fillId="4" borderId="0" xfId="0" applyFont="1" applyFill="1" applyAlignment="1">
      <alignment horizontal="center" vertical="center"/>
    </xf>
    <xf numFmtId="0" fontId="62" fillId="4" borderId="0" xfId="0" applyFont="1" applyFill="1" applyAlignment="1">
      <alignment horizontal="left" vertical="center"/>
    </xf>
    <xf numFmtId="0" fontId="67" fillId="4" borderId="0" xfId="0" applyFont="1" applyFill="1" applyAlignment="1">
      <alignment horizontal="center" vertical="center"/>
    </xf>
    <xf numFmtId="0" fontId="2" fillId="4" borderId="0" xfId="0" applyFont="1" applyFill="1" applyAlignment="1">
      <alignment horizontal="center" vertical="center"/>
    </xf>
    <xf numFmtId="0" fontId="68" fillId="4" borderId="0" xfId="0" applyFont="1" applyFill="1"/>
    <xf numFmtId="0" fontId="69" fillId="4" borderId="0" xfId="0" applyFont="1" applyFill="1"/>
    <xf numFmtId="0" fontId="2" fillId="4" borderId="0" xfId="0" applyFont="1" applyFill="1"/>
    <xf numFmtId="0" fontId="70" fillId="4" borderId="0" xfId="0" applyFont="1" applyFill="1" applyAlignment="1">
      <alignment vertical="center" wrapText="1"/>
    </xf>
    <xf numFmtId="0" fontId="71" fillId="4" borderId="0" xfId="0" applyFont="1" applyFill="1" applyAlignment="1">
      <alignment vertical="center" wrapText="1"/>
    </xf>
    <xf numFmtId="0" fontId="9" fillId="4" borderId="0" xfId="0" applyFont="1" applyFill="1" applyAlignment="1">
      <alignment horizontal="center" vertical="center"/>
    </xf>
    <xf numFmtId="0" fontId="0" fillId="4" borderId="0" xfId="0" applyFill="1" applyAlignment="1">
      <alignment horizontal="center" vertical="center"/>
    </xf>
    <xf numFmtId="0" fontId="7" fillId="4" borderId="0" xfId="0" applyFont="1" applyFill="1"/>
    <xf numFmtId="0" fontId="0" fillId="4" borderId="0" xfId="0" applyFill="1"/>
    <xf numFmtId="165" fontId="0" fillId="4" borderId="0" xfId="0" applyNumberFormat="1" applyFill="1" applyAlignment="1">
      <alignment vertical="center"/>
    </xf>
    <xf numFmtId="0" fontId="0" fillId="4" borderId="0" xfId="0" applyFill="1" applyAlignment="1">
      <alignment horizontal="left"/>
    </xf>
    <xf numFmtId="0" fontId="8" fillId="4" borderId="0" xfId="0" applyFont="1" applyFill="1"/>
    <xf numFmtId="0" fontId="2" fillId="4" borderId="0" xfId="0" applyFont="1" applyFill="1" applyAlignment="1">
      <alignment horizontal="left"/>
    </xf>
    <xf numFmtId="0" fontId="34" fillId="4" borderId="0" xfId="0" applyFont="1" applyFill="1"/>
    <xf numFmtId="0" fontId="34" fillId="7" borderId="0" xfId="0" applyFont="1" applyFill="1"/>
    <xf numFmtId="0" fontId="34" fillId="4" borderId="0" xfId="0" applyFont="1" applyFill="1" applyAlignment="1">
      <alignment vertical="top"/>
    </xf>
    <xf numFmtId="0" fontId="73" fillId="4" borderId="0" xfId="0" applyFont="1" applyFill="1" applyAlignment="1">
      <alignment vertical="top"/>
    </xf>
    <xf numFmtId="0" fontId="0" fillId="4" borderId="0" xfId="0" applyFill="1" applyAlignment="1">
      <alignment vertical="center" wrapText="1"/>
    </xf>
    <xf numFmtId="164" fontId="75" fillId="4" borderId="0" xfId="0" applyNumberFormat="1" applyFont="1" applyFill="1" applyAlignment="1">
      <alignment vertical="top"/>
    </xf>
    <xf numFmtId="0" fontId="78" fillId="4" borderId="0" xfId="0" applyFont="1" applyFill="1" applyAlignment="1">
      <alignment horizontal="center" vertical="center"/>
    </xf>
    <xf numFmtId="0" fontId="79" fillId="4" borderId="0" xfId="0" applyFont="1" applyFill="1" applyAlignment="1">
      <alignment horizontal="center"/>
    </xf>
    <xf numFmtId="0" fontId="1" fillId="4" borderId="0" xfId="0" applyFont="1" applyFill="1" applyAlignment="1">
      <alignment horizontal="right"/>
    </xf>
    <xf numFmtId="0" fontId="99" fillId="4" borderId="0" xfId="0" applyFont="1" applyFill="1" applyAlignment="1">
      <alignment horizontal="center" vertical="center"/>
    </xf>
    <xf numFmtId="0" fontId="99" fillId="4" borderId="0" xfId="0" applyFont="1" applyFill="1" applyAlignment="1">
      <alignment vertical="center"/>
    </xf>
    <xf numFmtId="164" fontId="99" fillId="4" borderId="0" xfId="0" applyNumberFormat="1" applyFont="1" applyFill="1" applyAlignment="1">
      <alignment horizontal="center" vertical="center"/>
    </xf>
    <xf numFmtId="0" fontId="100" fillId="4" borderId="0" xfId="0" applyFont="1" applyFill="1" applyAlignment="1">
      <alignment horizontal="center"/>
    </xf>
    <xf numFmtId="164" fontId="101" fillId="4" borderId="0" xfId="0" applyNumberFormat="1" applyFont="1" applyFill="1" applyAlignment="1">
      <alignment vertical="top"/>
    </xf>
    <xf numFmtId="0" fontId="0" fillId="4" borderId="0" xfId="0" applyFill="1" applyAlignment="1">
      <alignment horizontal="left" vertical="center"/>
    </xf>
    <xf numFmtId="164" fontId="64" fillId="4" borderId="0" xfId="0" applyNumberFormat="1" applyFont="1" applyFill="1" applyAlignment="1">
      <alignment horizontal="center" vertical="center" wrapText="1"/>
    </xf>
    <xf numFmtId="0" fontId="98" fillId="4" borderId="0" xfId="0" applyFont="1" applyFill="1" applyAlignment="1">
      <alignment horizontal="center" vertical="center"/>
    </xf>
    <xf numFmtId="0" fontId="2" fillId="4" borderId="0" xfId="0" applyFont="1" applyFill="1" applyAlignment="1">
      <alignment vertical="center" wrapText="1"/>
    </xf>
    <xf numFmtId="0" fontId="97" fillId="4" borderId="0" xfId="0" applyFont="1" applyFill="1" applyAlignment="1">
      <alignment horizontal="left" vertical="center"/>
    </xf>
    <xf numFmtId="0" fontId="97" fillId="4" borderId="0" xfId="0" applyFont="1" applyFill="1" applyAlignment="1">
      <alignment horizontal="center" vertical="center"/>
    </xf>
    <xf numFmtId="164" fontId="97" fillId="4" borderId="19" xfId="0" applyNumberFormat="1" applyFont="1" applyFill="1" applyBorder="1" applyAlignment="1">
      <alignment horizontal="right" vertical="center"/>
    </xf>
    <xf numFmtId="164" fontId="97" fillId="4" borderId="19" xfId="0" applyNumberFormat="1" applyFont="1" applyFill="1" applyBorder="1" applyAlignment="1">
      <alignment horizontal="center" vertical="center"/>
    </xf>
    <xf numFmtId="0" fontId="97" fillId="4" borderId="0" xfId="0" applyFont="1" applyFill="1" applyAlignment="1">
      <alignment horizontal="right" vertical="center"/>
    </xf>
    <xf numFmtId="0" fontId="79" fillId="4" borderId="0" xfId="0" applyFont="1" applyFill="1" applyAlignment="1">
      <alignment horizontal="center" vertical="center"/>
    </xf>
    <xf numFmtId="164" fontId="79" fillId="4" borderId="0" xfId="0" applyNumberFormat="1" applyFont="1" applyFill="1" applyAlignment="1">
      <alignment vertical="center"/>
    </xf>
    <xf numFmtId="0" fontId="33" fillId="4" borderId="0" xfId="0" applyFont="1" applyFill="1" applyAlignment="1">
      <alignment horizontal="center"/>
    </xf>
    <xf numFmtId="164" fontId="33" fillId="4" borderId="0" xfId="0" applyNumberFormat="1" applyFont="1" applyFill="1" applyAlignment="1">
      <alignment vertical="top"/>
    </xf>
    <xf numFmtId="0" fontId="62" fillId="4" borderId="0" xfId="0" applyFont="1" applyFill="1" applyAlignment="1">
      <alignment horizontal="center" vertical="center"/>
    </xf>
    <xf numFmtId="0" fontId="62" fillId="4" borderId="0" xfId="0" applyFont="1" applyFill="1" applyAlignment="1">
      <alignment vertical="center" wrapText="1"/>
    </xf>
    <xf numFmtId="0" fontId="10" fillId="4" borderId="0" xfId="0" applyFont="1" applyFill="1" applyAlignment="1">
      <alignment horizontal="center" vertical="center"/>
    </xf>
    <xf numFmtId="0" fontId="10" fillId="4" borderId="0" xfId="0" applyFont="1" applyFill="1" applyAlignment="1">
      <alignment horizontal="left" vertical="center" wrapText="1"/>
    </xf>
    <xf numFmtId="0" fontId="60" fillId="4" borderId="0" xfId="0" applyFont="1" applyFill="1" applyAlignment="1">
      <alignment horizontal="left" vertical="top"/>
    </xf>
    <xf numFmtId="0" fontId="7" fillId="4" borderId="0" xfId="0" applyFont="1" applyFill="1" applyAlignment="1">
      <alignment horizontal="center" vertical="center"/>
    </xf>
    <xf numFmtId="0" fontId="46" fillId="4" borderId="0" xfId="0" applyFont="1" applyFill="1" applyAlignment="1">
      <alignment horizontal="center" vertical="center"/>
    </xf>
    <xf numFmtId="0" fontId="83" fillId="4" borderId="0" xfId="0" applyFont="1" applyFill="1" applyAlignment="1">
      <alignment horizontal="center" vertical="center"/>
    </xf>
    <xf numFmtId="0" fontId="46" fillId="4" borderId="0" xfId="0" applyFont="1" applyFill="1" applyAlignment="1">
      <alignment horizontal="center"/>
    </xf>
    <xf numFmtId="0" fontId="85" fillId="4" borderId="19" xfId="0" applyFont="1" applyFill="1" applyBorder="1" applyAlignment="1">
      <alignment horizontal="center" vertical="center"/>
    </xf>
    <xf numFmtId="0" fontId="85" fillId="4" borderId="0" xfId="0" applyFont="1" applyFill="1" applyAlignment="1">
      <alignment horizontal="center" vertical="center"/>
    </xf>
    <xf numFmtId="0" fontId="52" fillId="4" borderId="0" xfId="0" applyFont="1" applyFill="1" applyAlignment="1">
      <alignment horizontal="center" vertical="center"/>
    </xf>
    <xf numFmtId="0" fontId="86" fillId="4" borderId="0" xfId="0" applyFont="1" applyFill="1" applyAlignment="1">
      <alignment vertical="center"/>
    </xf>
    <xf numFmtId="0" fontId="87" fillId="4" borderId="0" xfId="0" applyFont="1" applyFill="1" applyAlignment="1">
      <alignment horizontal="center" vertical="center"/>
    </xf>
    <xf numFmtId="0" fontId="86" fillId="4" borderId="0" xfId="0" applyFont="1" applyFill="1" applyAlignment="1">
      <alignment horizontal="center" vertical="center"/>
    </xf>
    <xf numFmtId="0" fontId="80" fillId="4" borderId="0" xfId="0" applyFont="1" applyFill="1" applyAlignment="1">
      <alignment vertical="top" wrapText="1"/>
    </xf>
    <xf numFmtId="0" fontId="80" fillId="4" borderId="0" xfId="0" applyFont="1" applyFill="1" applyAlignment="1">
      <alignment horizontal="left" wrapText="1"/>
    </xf>
    <xf numFmtId="0" fontId="7" fillId="4" borderId="0" xfId="0" applyFont="1" applyFill="1" applyAlignment="1">
      <alignment horizontal="center"/>
    </xf>
    <xf numFmtId="0" fontId="80" fillId="4" borderId="19" xfId="0" applyFont="1" applyFill="1" applyBorder="1" applyAlignment="1">
      <alignment vertical="center" wrapText="1"/>
    </xf>
    <xf numFmtId="0" fontId="80" fillId="4" borderId="0" xfId="0" applyFont="1" applyFill="1" applyAlignment="1">
      <alignment vertical="center" wrapText="1"/>
    </xf>
    <xf numFmtId="0" fontId="85" fillId="4" borderId="0" xfId="0" applyFont="1" applyFill="1" applyAlignment="1">
      <alignment vertical="center"/>
    </xf>
    <xf numFmtId="0" fontId="84" fillId="4" borderId="19" xfId="0" applyFont="1" applyFill="1" applyBorder="1" applyAlignment="1">
      <alignment horizontal="center" vertical="center"/>
    </xf>
    <xf numFmtId="0" fontId="85" fillId="4" borderId="0" xfId="0" applyFont="1" applyFill="1" applyAlignment="1">
      <alignment horizontal="left" vertical="center"/>
    </xf>
    <xf numFmtId="0" fontId="85" fillId="4" borderId="0" xfId="0" applyFont="1" applyFill="1"/>
    <xf numFmtId="0" fontId="85" fillId="4" borderId="10" xfId="0" applyFont="1" applyFill="1" applyBorder="1" applyAlignment="1">
      <alignment horizontal="left" vertical="center"/>
    </xf>
    <xf numFmtId="0" fontId="85" fillId="4" borderId="3" xfId="0" applyFont="1" applyFill="1" applyBorder="1" applyAlignment="1">
      <alignment horizontal="center" vertical="center"/>
    </xf>
    <xf numFmtId="0" fontId="85" fillId="4" borderId="4" xfId="0" applyFont="1" applyFill="1" applyBorder="1" applyAlignment="1">
      <alignment horizontal="center" vertical="center"/>
    </xf>
    <xf numFmtId="0" fontId="85" fillId="4" borderId="7" xfId="0" applyFont="1" applyFill="1" applyBorder="1" applyAlignment="1">
      <alignment horizontal="left" vertical="center"/>
    </xf>
    <xf numFmtId="0" fontId="85" fillId="4" borderId="8" xfId="0" applyFont="1" applyFill="1" applyBorder="1" applyAlignment="1">
      <alignment horizontal="center" vertical="center"/>
    </xf>
    <xf numFmtId="0" fontId="85" fillId="4" borderId="9" xfId="0" applyFont="1" applyFill="1" applyBorder="1" applyAlignment="1">
      <alignment horizontal="center" vertical="center"/>
    </xf>
    <xf numFmtId="0" fontId="85" fillId="4" borderId="0" xfId="0" applyFont="1" applyFill="1" applyAlignment="1">
      <alignment horizontal="left" indent="15"/>
    </xf>
    <xf numFmtId="0" fontId="85" fillId="4" borderId="0" xfId="0" applyFont="1" applyFill="1" applyAlignment="1">
      <alignment horizontal="left"/>
    </xf>
    <xf numFmtId="0" fontId="88" fillId="4" borderId="0" xfId="0" applyFont="1" applyFill="1" applyAlignment="1">
      <alignment horizontal="left" vertical="center"/>
    </xf>
    <xf numFmtId="44" fontId="89" fillId="4" borderId="0" xfId="1" applyFont="1" applyFill="1" applyBorder="1" applyAlignment="1" applyProtection="1">
      <alignment horizontal="left" vertical="center"/>
    </xf>
    <xf numFmtId="44" fontId="85" fillId="4" borderId="0" xfId="1" applyFont="1" applyFill="1" applyBorder="1" applyAlignment="1" applyProtection="1">
      <alignment horizontal="left" vertical="center"/>
    </xf>
    <xf numFmtId="0" fontId="85" fillId="4" borderId="19" xfId="0" applyFont="1" applyFill="1" applyBorder="1" applyAlignment="1">
      <alignment horizontal="left" vertical="center"/>
    </xf>
    <xf numFmtId="0" fontId="23" fillId="2" borderId="5" xfId="0" applyFont="1" applyFill="1" applyBorder="1" applyAlignment="1">
      <alignment vertical="center"/>
    </xf>
    <xf numFmtId="0" fontId="2" fillId="5" borderId="5" xfId="0" applyFont="1" applyFill="1" applyBorder="1" applyAlignment="1">
      <alignment vertical="center"/>
    </xf>
    <xf numFmtId="0" fontId="2" fillId="5" borderId="0" xfId="0" applyFont="1" applyFill="1" applyAlignment="1">
      <alignment horizontal="left" vertical="center"/>
    </xf>
    <xf numFmtId="0" fontId="2" fillId="5" borderId="0" xfId="0" applyFont="1" applyFill="1" applyAlignment="1">
      <alignment horizontal="right" vertical="center"/>
    </xf>
    <xf numFmtId="14" fontId="2" fillId="5" borderId="0" xfId="0" applyNumberFormat="1" applyFont="1" applyFill="1" applyAlignment="1">
      <alignment horizontal="left" vertical="center"/>
    </xf>
    <xf numFmtId="0" fontId="8" fillId="2" borderId="5" xfId="0" applyFont="1" applyFill="1" applyBorder="1" applyAlignment="1">
      <alignment horizontal="left"/>
    </xf>
    <xf numFmtId="0" fontId="8" fillId="2" borderId="6" xfId="0" applyFont="1" applyFill="1" applyBorder="1" applyAlignment="1">
      <alignment horizontal="left"/>
    </xf>
    <xf numFmtId="0" fontId="18" fillId="2" borderId="7" xfId="0" applyFont="1" applyFill="1" applyBorder="1" applyAlignment="1">
      <alignment vertical="center"/>
    </xf>
    <xf numFmtId="0" fontId="18" fillId="2" borderId="8" xfId="0" applyFont="1" applyFill="1" applyBorder="1" applyAlignment="1">
      <alignment vertical="center"/>
    </xf>
    <xf numFmtId="0" fontId="18" fillId="2" borderId="9" xfId="0" applyFont="1" applyFill="1" applyBorder="1" applyAlignment="1">
      <alignment vertical="center"/>
    </xf>
    <xf numFmtId="0" fontId="102" fillId="0" borderId="0" xfId="0" applyFont="1" applyAlignment="1">
      <alignment vertical="center" wrapText="1"/>
    </xf>
    <xf numFmtId="0" fontId="58" fillId="2" borderId="3" xfId="0" applyFont="1" applyFill="1" applyBorder="1" applyAlignment="1">
      <alignment horizontal="center" vertical="center"/>
    </xf>
    <xf numFmtId="0" fontId="58" fillId="2" borderId="0" xfId="0" applyFont="1" applyFill="1" applyAlignment="1">
      <alignment horizontal="center" vertical="center"/>
    </xf>
    <xf numFmtId="0" fontId="0" fillId="2" borderId="8" xfId="0" applyFill="1" applyBorder="1" applyAlignment="1">
      <alignment horizontal="center" vertical="center"/>
    </xf>
    <xf numFmtId="44" fontId="10" fillId="2" borderId="37" xfId="1" applyFont="1" applyFill="1" applyBorder="1" applyAlignment="1" applyProtection="1">
      <alignment horizontal="center" vertical="center" wrapText="1"/>
    </xf>
    <xf numFmtId="0" fontId="2" fillId="2" borderId="0" xfId="0" applyFont="1" applyFill="1" applyAlignment="1">
      <alignment horizontal="center" vertical="top" wrapText="1"/>
    </xf>
    <xf numFmtId="0" fontId="33" fillId="2" borderId="8" xfId="0" applyFont="1" applyFill="1" applyBorder="1" applyAlignment="1">
      <alignment horizontal="center" vertical="center"/>
    </xf>
    <xf numFmtId="0" fontId="33" fillId="2" borderId="0" xfId="0" applyFont="1" applyFill="1" applyAlignment="1">
      <alignment horizontal="center" vertical="center"/>
    </xf>
    <xf numFmtId="0" fontId="9" fillId="2" borderId="0" xfId="0" applyFont="1" applyFill="1" applyAlignment="1">
      <alignment horizontal="center" vertical="center"/>
    </xf>
    <xf numFmtId="0" fontId="0" fillId="2" borderId="3" xfId="0" applyFill="1" applyBorder="1" applyAlignment="1">
      <alignment horizontal="center" vertical="center"/>
    </xf>
    <xf numFmtId="0" fontId="2" fillId="2" borderId="0" xfId="0" applyFont="1" applyFill="1" applyAlignment="1">
      <alignment horizontal="center" vertical="center"/>
    </xf>
    <xf numFmtId="0" fontId="0" fillId="8" borderId="2" xfId="0" applyFill="1" applyBorder="1" applyAlignment="1">
      <alignment horizontal="center" vertical="center" wrapText="1"/>
    </xf>
    <xf numFmtId="0" fontId="45" fillId="0" borderId="2" xfId="0" applyFont="1" applyBorder="1" applyAlignment="1">
      <alignment horizontal="center" vertical="center"/>
    </xf>
    <xf numFmtId="0" fontId="0" fillId="0" borderId="0" xfId="0" applyAlignment="1">
      <alignment horizontal="center"/>
    </xf>
    <xf numFmtId="0" fontId="21" fillId="0" borderId="0" xfId="0" applyFont="1" applyAlignment="1">
      <alignment horizontal="center"/>
    </xf>
    <xf numFmtId="0" fontId="41" fillId="0" borderId="0" xfId="0" applyFont="1" applyAlignment="1">
      <alignment horizontal="center"/>
    </xf>
    <xf numFmtId="44" fontId="42" fillId="0" borderId="2" xfId="4" applyFont="1" applyFill="1" applyBorder="1" applyAlignment="1" applyProtection="1">
      <alignment horizontal="center"/>
      <protection locked="0"/>
    </xf>
    <xf numFmtId="0" fontId="0" fillId="0" borderId="2" xfId="0" applyBorder="1" applyAlignment="1" applyProtection="1">
      <alignment horizontal="center"/>
      <protection locked="0"/>
    </xf>
    <xf numFmtId="0" fontId="0" fillId="0" borderId="2" xfId="0" applyBorder="1" applyAlignment="1" applyProtection="1">
      <alignment horizontal="center" vertical="center"/>
      <protection locked="0"/>
    </xf>
    <xf numFmtId="10" fontId="0" fillId="0" borderId="2" xfId="0" applyNumberFormat="1" applyBorder="1" applyAlignment="1" applyProtection="1">
      <alignment horizontal="center"/>
      <protection locked="0"/>
    </xf>
    <xf numFmtId="0" fontId="0" fillId="0" borderId="5" xfId="0" applyBorder="1" applyAlignment="1">
      <alignment horizontal="center"/>
    </xf>
    <xf numFmtId="0" fontId="21" fillId="0" borderId="2" xfId="0" applyFont="1" applyBorder="1" applyAlignment="1">
      <alignment horizontal="center"/>
    </xf>
    <xf numFmtId="164" fontId="41" fillId="0" borderId="0" xfId="0" applyNumberFormat="1" applyFont="1" applyAlignment="1">
      <alignment horizontal="center"/>
    </xf>
    <xf numFmtId="0" fontId="0" fillId="0" borderId="2" xfId="0" applyBorder="1" applyAlignment="1">
      <alignment horizontal="center"/>
    </xf>
    <xf numFmtId="0" fontId="103" fillId="4" borderId="0" xfId="0" applyFont="1" applyFill="1" applyAlignment="1">
      <alignment horizontal="left" vertical="center"/>
    </xf>
    <xf numFmtId="0" fontId="18" fillId="6" borderId="16" xfId="0" applyFont="1" applyFill="1" applyBorder="1" applyAlignment="1" applyProtection="1">
      <alignment horizontal="center" vertical="center"/>
      <protection locked="0"/>
    </xf>
    <xf numFmtId="0" fontId="107" fillId="4" borderId="0" xfId="0" applyFont="1" applyFill="1" applyAlignment="1">
      <alignment horizontal="left" vertical="center"/>
    </xf>
    <xf numFmtId="0" fontId="0" fillId="0" borderId="2" xfId="0" quotePrefix="1" applyBorder="1" applyAlignment="1" applyProtection="1">
      <alignment horizontal="center"/>
      <protection locked="0"/>
    </xf>
    <xf numFmtId="0" fontId="110" fillId="2" borderId="0" xfId="0" applyFont="1" applyFill="1" applyAlignment="1">
      <alignment vertical="center" wrapText="1"/>
    </xf>
    <xf numFmtId="0" fontId="0" fillId="12" borderId="0" xfId="0" applyFill="1" applyAlignment="1">
      <alignment horizontal="center" vertical="center"/>
    </xf>
    <xf numFmtId="0" fontId="29" fillId="12" borderId="0" xfId="0" applyFont="1" applyFill="1"/>
    <xf numFmtId="0" fontId="72" fillId="12" borderId="0" xfId="0" applyFont="1" applyFill="1"/>
    <xf numFmtId="0" fontId="0" fillId="12" borderId="0" xfId="0" applyFill="1"/>
    <xf numFmtId="0" fontId="71" fillId="12" borderId="0" xfId="0" applyFont="1" applyFill="1" applyAlignment="1">
      <alignment vertical="center" wrapText="1"/>
    </xf>
    <xf numFmtId="0" fontId="10" fillId="12" borderId="0" xfId="0" applyFont="1" applyFill="1" applyAlignment="1">
      <alignment vertical="center"/>
    </xf>
    <xf numFmtId="0" fontId="9" fillId="12" borderId="0" xfId="0" applyFont="1" applyFill="1" applyAlignment="1">
      <alignment vertical="center"/>
    </xf>
    <xf numFmtId="0" fontId="9" fillId="12" borderId="0" xfId="0" applyFont="1" applyFill="1"/>
    <xf numFmtId="166" fontId="0" fillId="13" borderId="0" xfId="0" applyNumberFormat="1" applyFill="1" applyAlignment="1">
      <alignment vertical="center"/>
    </xf>
    <xf numFmtId="0" fontId="1" fillId="12" borderId="0" xfId="0" applyFont="1" applyFill="1"/>
    <xf numFmtId="0" fontId="62" fillId="12" borderId="0" xfId="0" applyFont="1" applyFill="1"/>
    <xf numFmtId="49" fontId="0" fillId="13" borderId="0" xfId="0" applyNumberFormat="1" applyFill="1" applyAlignment="1">
      <alignment vertical="center"/>
    </xf>
    <xf numFmtId="0" fontId="0" fillId="13" borderId="0" xfId="0" applyFill="1"/>
    <xf numFmtId="49" fontId="10" fillId="13" borderId="0" xfId="0" applyNumberFormat="1" applyFont="1" applyFill="1" applyAlignment="1">
      <alignment vertical="center"/>
    </xf>
    <xf numFmtId="0" fontId="10" fillId="12" borderId="0" xfId="0" applyFont="1" applyFill="1"/>
    <xf numFmtId="0" fontId="10" fillId="12" borderId="0" xfId="0" applyFont="1" applyFill="1" applyAlignment="1">
      <alignment horizontal="left" vertical="center"/>
    </xf>
    <xf numFmtId="166" fontId="36" fillId="13" borderId="0" xfId="0" applyNumberFormat="1" applyFont="1" applyFill="1" applyAlignment="1">
      <alignment vertical="center"/>
    </xf>
    <xf numFmtId="166" fontId="10" fillId="13" borderId="0" xfId="0" applyNumberFormat="1" applyFont="1" applyFill="1" applyAlignment="1">
      <alignment vertical="center"/>
    </xf>
    <xf numFmtId="49" fontId="10" fillId="13" borderId="0" xfId="0" applyNumberFormat="1" applyFont="1" applyFill="1" applyAlignment="1">
      <alignment horizontal="left" vertical="center"/>
    </xf>
    <xf numFmtId="0" fontId="10" fillId="13" borderId="0" xfId="0" applyFont="1" applyFill="1" applyAlignment="1" applyProtection="1">
      <alignment vertical="center"/>
      <protection locked="0"/>
    </xf>
    <xf numFmtId="0" fontId="18" fillId="13" borderId="0" xfId="0" applyFont="1" applyFill="1" applyAlignment="1" applyProtection="1">
      <alignment vertical="center"/>
      <protection locked="0"/>
    </xf>
    <xf numFmtId="165" fontId="0" fillId="12" borderId="0" xfId="0" applyNumberFormat="1" applyFill="1" applyAlignment="1">
      <alignment vertical="center"/>
    </xf>
    <xf numFmtId="0" fontId="10" fillId="13" borderId="0" xfId="0" applyFont="1" applyFill="1" applyAlignment="1">
      <alignment vertical="center"/>
    </xf>
    <xf numFmtId="0" fontId="9" fillId="12" borderId="0" xfId="0" applyFont="1" applyFill="1" applyAlignment="1">
      <alignment horizontal="left"/>
    </xf>
    <xf numFmtId="0" fontId="10" fillId="13" borderId="0" xfId="0" applyFont="1" applyFill="1" applyAlignment="1">
      <alignment horizontal="left" vertical="center"/>
    </xf>
    <xf numFmtId="0" fontId="10" fillId="13" borderId="0" xfId="0" applyFont="1" applyFill="1" applyAlignment="1">
      <alignment horizontal="right" vertical="center"/>
    </xf>
    <xf numFmtId="0" fontId="9" fillId="13" borderId="0" xfId="0" applyFont="1" applyFill="1" applyAlignment="1">
      <alignment horizontal="right" vertical="center"/>
    </xf>
    <xf numFmtId="0" fontId="34" fillId="12" borderId="0" xfId="0" applyFont="1" applyFill="1" applyAlignment="1">
      <alignment vertical="top"/>
    </xf>
    <xf numFmtId="0" fontId="103" fillId="13" borderId="0" xfId="0" applyFont="1" applyFill="1" applyAlignment="1">
      <alignment horizontal="left" vertical="center"/>
    </xf>
    <xf numFmtId="0" fontId="34" fillId="12" borderId="0" xfId="0" applyFont="1" applyFill="1"/>
    <xf numFmtId="0" fontId="34" fillId="13" borderId="0" xfId="0" applyFont="1" applyFill="1"/>
    <xf numFmtId="0" fontId="0" fillId="15" borderId="0" xfId="0" applyFill="1" applyAlignment="1">
      <alignment horizontal="center" vertical="center"/>
    </xf>
    <xf numFmtId="0" fontId="29" fillId="15" borderId="0" xfId="0" applyFont="1" applyFill="1"/>
    <xf numFmtId="0" fontId="72" fillId="15" borderId="0" xfId="0" applyFont="1" applyFill="1"/>
    <xf numFmtId="0" fontId="0" fillId="15" borderId="0" xfId="0" applyFill="1"/>
    <xf numFmtId="0" fontId="71" fillId="15" borderId="0" xfId="0" applyFont="1" applyFill="1" applyAlignment="1">
      <alignment vertical="center" wrapText="1"/>
    </xf>
    <xf numFmtId="0" fontId="10" fillId="15" borderId="0" xfId="0" applyFont="1" applyFill="1" applyAlignment="1">
      <alignment vertical="center"/>
    </xf>
    <xf numFmtId="0" fontId="9" fillId="15" borderId="0" xfId="0" applyFont="1" applyFill="1"/>
    <xf numFmtId="166" fontId="0" fillId="16" borderId="0" xfId="0" applyNumberFormat="1" applyFill="1" applyAlignment="1">
      <alignment vertical="center"/>
    </xf>
    <xf numFmtId="0" fontId="1" fillId="15" borderId="0" xfId="0" applyFont="1" applyFill="1"/>
    <xf numFmtId="0" fontId="10" fillId="15" borderId="0" xfId="0" applyFont="1" applyFill="1" applyAlignment="1">
      <alignment horizontal="left" vertical="center"/>
    </xf>
    <xf numFmtId="49" fontId="0" fillId="16" borderId="0" xfId="0" applyNumberFormat="1" applyFill="1" applyAlignment="1">
      <alignment vertical="center"/>
    </xf>
    <xf numFmtId="0" fontId="0" fillId="16" borderId="0" xfId="0" applyFill="1"/>
    <xf numFmtId="0" fontId="106" fillId="15" borderId="0" xfId="0" applyFont="1" applyFill="1" applyAlignment="1">
      <alignment horizontal="left"/>
    </xf>
    <xf numFmtId="49" fontId="10" fillId="16" borderId="0" xfId="0" applyNumberFormat="1" applyFont="1" applyFill="1" applyAlignment="1">
      <alignment horizontal="left" vertical="center"/>
    </xf>
    <xf numFmtId="0" fontId="10" fillId="15" borderId="0" xfId="0" applyFont="1" applyFill="1"/>
    <xf numFmtId="0" fontId="65" fillId="12" borderId="0" xfId="0" applyFont="1" applyFill="1" applyAlignment="1">
      <alignment horizontal="center" vertical="center"/>
    </xf>
    <xf numFmtId="0" fontId="62" fillId="13" borderId="0" xfId="0" applyFont="1" applyFill="1"/>
    <xf numFmtId="0" fontId="62" fillId="12" borderId="0" xfId="0" applyFont="1" applyFill="1" applyAlignment="1">
      <alignment vertical="top"/>
    </xf>
    <xf numFmtId="0" fontId="91" fillId="12" borderId="0" xfId="0" applyFont="1" applyFill="1" applyAlignment="1">
      <alignment vertical="center" wrapText="1"/>
    </xf>
    <xf numFmtId="0" fontId="55" fillId="12" borderId="0" xfId="0" applyFont="1" applyFill="1" applyAlignment="1">
      <alignment horizontal="center" vertical="center"/>
    </xf>
    <xf numFmtId="0" fontId="55" fillId="13" borderId="0" xfId="0" applyFont="1" applyFill="1" applyAlignment="1">
      <alignment horizontal="center" vertical="center"/>
    </xf>
    <xf numFmtId="0" fontId="55" fillId="13" borderId="0" xfId="0" quotePrefix="1" applyFont="1" applyFill="1" applyAlignment="1">
      <alignment horizontal="center" vertical="center"/>
    </xf>
    <xf numFmtId="0" fontId="0" fillId="12" borderId="0" xfId="0" quotePrefix="1" applyFill="1" applyAlignment="1">
      <alignment horizontal="left" vertical="center"/>
    </xf>
    <xf numFmtId="0" fontId="90" fillId="12" borderId="0" xfId="0" applyFont="1" applyFill="1" applyAlignment="1">
      <alignment horizontal="center" vertical="center" wrapText="1"/>
    </xf>
    <xf numFmtId="0" fontId="10" fillId="12" borderId="17" xfId="0" applyFont="1" applyFill="1" applyBorder="1" applyAlignment="1">
      <alignment vertical="center" wrapText="1"/>
    </xf>
    <xf numFmtId="0" fontId="10" fillId="12" borderId="18" xfId="0" applyFont="1" applyFill="1" applyBorder="1" applyAlignment="1">
      <alignment vertical="center" wrapText="1"/>
    </xf>
    <xf numFmtId="164" fontId="21" fillId="12" borderId="18" xfId="1" applyNumberFormat="1" applyFont="1" applyFill="1" applyBorder="1" applyAlignment="1" applyProtection="1">
      <alignment horizontal="center" vertical="center"/>
    </xf>
    <xf numFmtId="0" fontId="74" fillId="12" borderId="23" xfId="0" applyFont="1" applyFill="1" applyBorder="1" applyAlignment="1">
      <alignment horizontal="center" wrapText="1"/>
    </xf>
    <xf numFmtId="0" fontId="2" fillId="12" borderId="20" xfId="0" applyFont="1" applyFill="1" applyBorder="1" applyAlignment="1">
      <alignment horizontal="left" vertical="center" wrapText="1"/>
    </xf>
    <xf numFmtId="0" fontId="2" fillId="12" borderId="0" xfId="0" applyFont="1" applyFill="1" applyAlignment="1">
      <alignment horizontal="left" vertical="center" wrapText="1"/>
    </xf>
    <xf numFmtId="164" fontId="21" fillId="12" borderId="0" xfId="1" applyNumberFormat="1" applyFont="1" applyFill="1" applyBorder="1" applyAlignment="1" applyProtection="1">
      <alignment horizontal="center" vertical="center"/>
    </xf>
    <xf numFmtId="0" fontId="74" fillId="12" borderId="22" xfId="0" applyFont="1" applyFill="1" applyBorder="1" applyAlignment="1">
      <alignment horizontal="center" wrapText="1"/>
    </xf>
    <xf numFmtId="0" fontId="0" fillId="12" borderId="20" xfId="0" applyFill="1" applyBorder="1" applyAlignment="1">
      <alignment horizontal="center" vertical="center"/>
    </xf>
    <xf numFmtId="164" fontId="76" fillId="12" borderId="20" xfId="1" applyNumberFormat="1" applyFont="1" applyFill="1" applyBorder="1" applyAlignment="1" applyProtection="1">
      <alignment horizontal="right" vertical="center" wrapText="1"/>
    </xf>
    <xf numFmtId="164" fontId="21" fillId="12" borderId="20" xfId="1" applyNumberFormat="1" applyFont="1" applyFill="1" applyBorder="1" applyAlignment="1" applyProtection="1">
      <alignment horizontal="center" vertical="center"/>
    </xf>
    <xf numFmtId="0" fontId="62" fillId="12" borderId="0" xfId="0" applyFont="1" applyFill="1" applyAlignment="1">
      <alignment horizontal="left" vertical="center"/>
    </xf>
    <xf numFmtId="0" fontId="71" fillId="12" borderId="22" xfId="0" applyFont="1" applyFill="1" applyBorder="1" applyAlignment="1">
      <alignment vertical="center" wrapText="1"/>
    </xf>
    <xf numFmtId="0" fontId="77" fillId="12" borderId="22" xfId="0" applyFont="1" applyFill="1" applyBorder="1" applyAlignment="1">
      <alignment horizontal="center" vertical="center" wrapText="1"/>
    </xf>
    <xf numFmtId="0" fontId="78" fillId="12" borderId="20" xfId="0" applyFont="1" applyFill="1" applyBorder="1" applyAlignment="1">
      <alignment horizontal="center" vertical="center"/>
    </xf>
    <xf numFmtId="44" fontId="2" fillId="12" borderId="22" xfId="1" applyFont="1" applyFill="1" applyBorder="1" applyAlignment="1" applyProtection="1">
      <alignment vertical="center" wrapText="1"/>
    </xf>
    <xf numFmtId="0" fontId="96" fillId="12" borderId="0" xfId="0" applyFont="1" applyFill="1" applyAlignment="1">
      <alignment vertical="top" wrapText="1"/>
    </xf>
    <xf numFmtId="44" fontId="9" fillId="12" borderId="22" xfId="1" applyFont="1" applyFill="1" applyBorder="1" applyAlignment="1" applyProtection="1">
      <alignment horizontal="center" vertical="center" wrapText="1"/>
    </xf>
    <xf numFmtId="0" fontId="0" fillId="12" borderId="0" xfId="0" applyFill="1" applyAlignment="1">
      <alignment vertical="center"/>
    </xf>
    <xf numFmtId="0" fontId="0" fillId="12" borderId="21" xfId="0" applyFill="1" applyBorder="1" applyAlignment="1">
      <alignment horizontal="center" vertical="center"/>
    </xf>
    <xf numFmtId="0" fontId="0" fillId="12" borderId="19" xfId="0" applyFill="1" applyBorder="1" applyAlignment="1">
      <alignment horizontal="center" vertical="center"/>
    </xf>
    <xf numFmtId="44" fontId="9" fillId="12" borderId="19" xfId="1" applyFont="1" applyFill="1" applyBorder="1" applyAlignment="1" applyProtection="1">
      <alignment horizontal="center" vertical="center" wrapText="1"/>
    </xf>
    <xf numFmtId="44" fontId="9" fillId="12" borderId="24" xfId="1" applyFont="1" applyFill="1" applyBorder="1" applyAlignment="1" applyProtection="1">
      <alignment horizontal="center" vertical="center" wrapText="1"/>
    </xf>
    <xf numFmtId="0" fontId="62" fillId="12" borderId="0" xfId="0" applyFont="1" applyFill="1" applyAlignment="1" applyProtection="1">
      <alignment horizontal="center" vertical="center"/>
      <protection locked="0"/>
    </xf>
    <xf numFmtId="0" fontId="10" fillId="12" borderId="0" xfId="0" applyFont="1" applyFill="1" applyAlignment="1" applyProtection="1">
      <alignment vertical="center" wrapText="1"/>
      <protection locked="0"/>
    </xf>
    <xf numFmtId="0" fontId="10" fillId="12" borderId="0" xfId="0" applyFont="1" applyFill="1" applyAlignment="1">
      <alignment vertical="center" wrapText="1"/>
    </xf>
    <xf numFmtId="0" fontId="62" fillId="12" borderId="0" xfId="0" applyFont="1" applyFill="1" applyAlignment="1">
      <alignment horizontal="center" vertical="center"/>
    </xf>
    <xf numFmtId="44" fontId="10" fillId="12" borderId="0" xfId="1" applyFont="1" applyFill="1" applyBorder="1" applyAlignment="1" applyProtection="1">
      <alignment horizontal="center" vertical="center" wrapText="1"/>
    </xf>
    <xf numFmtId="44" fontId="18" fillId="12" borderId="0" xfId="1" applyFont="1" applyFill="1" applyBorder="1" applyAlignment="1" applyProtection="1">
      <alignment horizontal="center" vertical="center" wrapText="1"/>
    </xf>
    <xf numFmtId="0" fontId="10" fillId="12" borderId="0" xfId="0" applyFont="1" applyFill="1" applyAlignment="1">
      <alignment horizontal="left" vertical="top" wrapText="1"/>
    </xf>
    <xf numFmtId="0" fontId="10" fillId="12" borderId="0" xfId="0" applyFont="1" applyFill="1" applyAlignment="1" applyProtection="1">
      <alignment horizontal="center" vertical="center"/>
      <protection locked="0"/>
    </xf>
    <xf numFmtId="0" fontId="10" fillId="12" borderId="0" xfId="0" applyFont="1" applyFill="1" applyAlignment="1">
      <alignment horizontal="center" vertical="center"/>
    </xf>
    <xf numFmtId="0" fontId="10" fillId="12" borderId="0" xfId="0" applyFont="1" applyFill="1" applyAlignment="1">
      <alignment horizontal="left" vertical="center" wrapText="1"/>
    </xf>
    <xf numFmtId="0" fontId="18" fillId="12" borderId="0" xfId="0" applyFont="1" applyFill="1" applyAlignment="1">
      <alignment vertical="top" wrapText="1"/>
    </xf>
    <xf numFmtId="0" fontId="10" fillId="15" borderId="0" xfId="0" applyFont="1" applyFill="1" applyAlignment="1">
      <alignment horizontal="center" vertical="center"/>
    </xf>
    <xf numFmtId="0" fontId="10" fillId="15" borderId="0" xfId="0" applyFont="1" applyFill="1" applyAlignment="1">
      <alignment horizontal="left" vertical="center" wrapText="1"/>
    </xf>
    <xf numFmtId="0" fontId="60" fillId="15" borderId="0" xfId="0" applyFont="1" applyFill="1" applyAlignment="1">
      <alignment horizontal="left" vertical="top"/>
    </xf>
    <xf numFmtId="44" fontId="10" fillId="15" borderId="0" xfId="1" applyFont="1" applyFill="1" applyBorder="1" applyAlignment="1" applyProtection="1">
      <alignment horizontal="center" vertical="center" wrapText="1"/>
    </xf>
    <xf numFmtId="9" fontId="10" fillId="15" borderId="0" xfId="1" applyNumberFormat="1" applyFont="1" applyFill="1" applyBorder="1" applyAlignment="1" applyProtection="1">
      <alignment horizontal="center" vertical="center" wrapText="1"/>
    </xf>
    <xf numFmtId="44" fontId="10" fillId="15" borderId="0" xfId="1" applyFont="1" applyFill="1" applyBorder="1" applyAlignment="1" applyProtection="1">
      <alignment vertical="center" wrapText="1"/>
    </xf>
    <xf numFmtId="44" fontId="18" fillId="15" borderId="0" xfId="1" applyFont="1" applyFill="1" applyBorder="1" applyAlignment="1" applyProtection="1">
      <alignment horizontal="center" vertical="center" wrapText="1"/>
    </xf>
    <xf numFmtId="0" fontId="60" fillId="12" borderId="0" xfId="0" applyFont="1" applyFill="1" applyAlignment="1">
      <alignment horizontal="left" vertical="top"/>
    </xf>
    <xf numFmtId="9" fontId="10" fillId="12" borderId="0" xfId="1" applyNumberFormat="1" applyFont="1" applyFill="1" applyBorder="1" applyAlignment="1" applyProtection="1">
      <alignment horizontal="center" vertical="center" wrapText="1"/>
    </xf>
    <xf numFmtId="44" fontId="10" fillId="12" borderId="0" xfId="1" applyFont="1" applyFill="1" applyBorder="1" applyAlignment="1" applyProtection="1">
      <alignment vertical="center" wrapText="1"/>
    </xf>
    <xf numFmtId="0" fontId="55" fillId="12" borderId="0" xfId="0" applyFont="1" applyFill="1" applyAlignment="1">
      <alignment vertical="top" wrapText="1"/>
    </xf>
    <xf numFmtId="0" fontId="7" fillId="12" borderId="0" xfId="0" applyFont="1" applyFill="1" applyAlignment="1">
      <alignment horizontal="center" vertical="center"/>
    </xf>
    <xf numFmtId="0" fontId="81" fillId="12" borderId="0" xfId="0" applyFont="1" applyFill="1" applyAlignment="1">
      <alignment vertical="center"/>
    </xf>
    <xf numFmtId="44" fontId="9" fillId="12" borderId="0" xfId="1" applyFont="1" applyFill="1" applyBorder="1" applyAlignment="1" applyProtection="1">
      <alignment horizontal="center" vertical="center" wrapText="1"/>
    </xf>
    <xf numFmtId="164" fontId="75" fillId="12" borderId="0" xfId="0" applyNumberFormat="1" applyFont="1" applyFill="1" applyAlignment="1">
      <alignment vertical="top"/>
    </xf>
    <xf numFmtId="0" fontId="46" fillId="12" borderId="0" xfId="0" applyFont="1" applyFill="1" applyAlignment="1">
      <alignment horizontal="center" vertical="center"/>
    </xf>
    <xf numFmtId="0" fontId="80" fillId="12" borderId="0" xfId="0" applyFont="1" applyFill="1" applyAlignment="1">
      <alignment vertical="center"/>
    </xf>
    <xf numFmtId="0" fontId="80" fillId="12" borderId="0" xfId="0" applyFont="1" applyFill="1" applyAlignment="1">
      <alignment vertical="center" wrapText="1"/>
    </xf>
    <xf numFmtId="0" fontId="58" fillId="12" borderId="0" xfId="0" applyFont="1" applyFill="1" applyAlignment="1">
      <alignment horizontal="right" vertical="center" wrapText="1"/>
    </xf>
    <xf numFmtId="0" fontId="9" fillId="12" borderId="0" xfId="0" applyFont="1" applyFill="1" applyAlignment="1">
      <alignment horizontal="center" vertical="center"/>
    </xf>
    <xf numFmtId="0" fontId="58" fillId="12" borderId="0" xfId="0" applyFont="1" applyFill="1" applyAlignment="1">
      <alignment horizontal="center" vertical="center"/>
    </xf>
    <xf numFmtId="0" fontId="2" fillId="12" borderId="0" xfId="0" applyFont="1" applyFill="1" applyAlignment="1">
      <alignment horizontal="left" vertical="center"/>
    </xf>
    <xf numFmtId="49" fontId="58" fillId="13" borderId="0" xfId="0" applyNumberFormat="1" applyFont="1" applyFill="1" applyAlignment="1">
      <alignment vertical="center"/>
    </xf>
    <xf numFmtId="49" fontId="58" fillId="5" borderId="45" xfId="0" applyNumberFormat="1" applyFont="1" applyFill="1" applyBorder="1" applyAlignment="1" applyProtection="1">
      <alignment horizontal="center" vertical="center"/>
      <protection locked="0"/>
    </xf>
    <xf numFmtId="0" fontId="80" fillId="5" borderId="45" xfId="0" applyFont="1" applyFill="1" applyBorder="1" applyAlignment="1" applyProtection="1">
      <alignment horizontal="left" vertical="center" wrapText="1"/>
      <protection locked="0"/>
    </xf>
    <xf numFmtId="0" fontId="85" fillId="4" borderId="53" xfId="0" applyFont="1" applyFill="1" applyBorder="1" applyAlignment="1">
      <alignment horizontal="center" vertical="center"/>
    </xf>
    <xf numFmtId="0" fontId="7" fillId="4" borderId="53" xfId="0" applyFont="1" applyFill="1" applyBorder="1" applyAlignment="1">
      <alignment horizontal="center" vertical="center"/>
    </xf>
    <xf numFmtId="0" fontId="80" fillId="4" borderId="53" xfId="0" applyFont="1" applyFill="1" applyBorder="1" applyAlignment="1">
      <alignment vertical="center" wrapText="1"/>
    </xf>
    <xf numFmtId="167" fontId="64" fillId="12" borderId="0" xfId="0" applyNumberFormat="1" applyFont="1" applyFill="1" applyAlignment="1">
      <alignment vertical="center"/>
    </xf>
    <xf numFmtId="0" fontId="64" fillId="12" borderId="0" xfId="0" applyFont="1" applyFill="1" applyAlignment="1">
      <alignment vertical="center"/>
    </xf>
    <xf numFmtId="165" fontId="64" fillId="12" borderId="0" xfId="0" applyNumberFormat="1" applyFont="1" applyFill="1" applyAlignment="1">
      <alignment vertical="center"/>
    </xf>
    <xf numFmtId="0" fontId="62" fillId="12" borderId="0" xfId="0" applyFont="1" applyFill="1" applyAlignment="1">
      <alignment vertical="center"/>
    </xf>
    <xf numFmtId="0" fontId="62" fillId="12" borderId="0" xfId="0" applyFont="1" applyFill="1" applyAlignment="1">
      <alignment horizontal="right" vertical="center"/>
    </xf>
    <xf numFmtId="0" fontId="62" fillId="12" borderId="0" xfId="0" applyFont="1" applyFill="1" applyAlignment="1">
      <alignment horizontal="left" vertical="center" wrapText="1"/>
    </xf>
    <xf numFmtId="0" fontId="85" fillId="12" borderId="0" xfId="0" applyFont="1" applyFill="1" applyAlignment="1">
      <alignment horizontal="left" vertical="center"/>
    </xf>
    <xf numFmtId="0" fontId="85" fillId="12" borderId="0" xfId="0" applyFont="1" applyFill="1" applyAlignment="1">
      <alignment vertical="center"/>
    </xf>
    <xf numFmtId="0" fontId="59" fillId="12" borderId="0" xfId="0" applyFont="1" applyFill="1" applyAlignment="1">
      <alignment vertical="top" wrapText="1"/>
    </xf>
    <xf numFmtId="44" fontId="64" fillId="12" borderId="0" xfId="4" applyFont="1" applyFill="1" applyBorder="1" applyAlignment="1" applyProtection="1">
      <alignment vertical="center"/>
    </xf>
    <xf numFmtId="9" fontId="64" fillId="12" borderId="0" xfId="7" applyFont="1" applyFill="1" applyBorder="1" applyAlignment="1" applyProtection="1">
      <alignment vertical="center"/>
    </xf>
    <xf numFmtId="8" fontId="64" fillId="12" borderId="0" xfId="4" applyNumberFormat="1" applyFont="1" applyFill="1" applyBorder="1" applyAlignment="1" applyProtection="1">
      <alignment vertical="center"/>
    </xf>
    <xf numFmtId="0" fontId="18" fillId="12" borderId="0" xfId="0" applyFont="1" applyFill="1" applyAlignment="1">
      <alignment horizontal="center" vertical="center"/>
    </xf>
    <xf numFmtId="0" fontId="64" fillId="12" borderId="0" xfId="0" applyFont="1" applyFill="1" applyAlignment="1">
      <alignment horizontal="right" vertical="center" wrapText="1"/>
    </xf>
    <xf numFmtId="0" fontId="54" fillId="12" borderId="0" xfId="0" applyFont="1" applyFill="1" applyAlignment="1">
      <alignment horizontal="left" vertical="center" wrapText="1"/>
    </xf>
    <xf numFmtId="0" fontId="63" fillId="12" borderId="0" xfId="0" applyFont="1" applyFill="1" applyAlignment="1">
      <alignment vertical="center" wrapText="1"/>
    </xf>
    <xf numFmtId="0" fontId="62" fillId="12" borderId="0" xfId="0" applyFont="1" applyFill="1" applyAlignment="1">
      <alignment vertical="center" wrapText="1"/>
    </xf>
    <xf numFmtId="14" fontId="62" fillId="12" borderId="0" xfId="0" applyNumberFormat="1" applyFont="1" applyFill="1" applyAlignment="1">
      <alignment vertical="center"/>
    </xf>
    <xf numFmtId="0" fontId="94" fillId="12" borderId="0" xfId="0" applyFont="1" applyFill="1" applyAlignment="1">
      <alignment vertical="center"/>
    </xf>
    <xf numFmtId="0" fontId="55" fillId="12" borderId="0" xfId="0" applyFont="1" applyFill="1"/>
    <xf numFmtId="0" fontId="58" fillId="12" borderId="0" xfId="0" applyFont="1" applyFill="1"/>
    <xf numFmtId="0" fontId="57" fillId="11" borderId="37" xfId="0" applyFont="1" applyFill="1" applyBorder="1" applyAlignment="1">
      <alignment horizontal="center" vertical="center" wrapText="1"/>
    </xf>
    <xf numFmtId="0" fontId="57" fillId="14" borderId="37" xfId="0" applyFont="1" applyFill="1" applyBorder="1" applyAlignment="1">
      <alignment horizontal="center" vertical="center" wrapText="1"/>
    </xf>
    <xf numFmtId="0" fontId="41" fillId="12" borderId="37" xfId="0" applyFont="1" applyFill="1" applyBorder="1" applyAlignment="1">
      <alignment horizontal="center" vertical="center" wrapText="1"/>
    </xf>
    <xf numFmtId="44" fontId="60" fillId="19" borderId="37" xfId="4" applyFont="1" applyFill="1" applyBorder="1" applyAlignment="1" applyProtection="1">
      <alignment horizontal="right" vertical="center" wrapText="1"/>
    </xf>
    <xf numFmtId="44" fontId="60" fillId="19" borderId="37" xfId="1" applyFont="1" applyFill="1" applyBorder="1" applyAlignment="1" applyProtection="1">
      <alignment horizontal="center" vertical="center" wrapText="1"/>
    </xf>
    <xf numFmtId="44" fontId="61" fillId="19" borderId="37" xfId="1" applyFont="1" applyFill="1" applyBorder="1" applyAlignment="1" applyProtection="1">
      <alignment horizontal="center" vertical="center" wrapText="1"/>
    </xf>
    <xf numFmtId="44" fontId="51" fillId="11" borderId="37" xfId="1" applyFont="1" applyFill="1" applyBorder="1" applyAlignment="1" applyProtection="1">
      <alignment horizontal="center" vertical="center" wrapText="1"/>
    </xf>
    <xf numFmtId="0" fontId="23" fillId="2" borderId="57" xfId="0" applyFont="1" applyFill="1" applyBorder="1" applyAlignment="1">
      <alignment horizontal="center" vertical="center"/>
    </xf>
    <xf numFmtId="0" fontId="51" fillId="11" borderId="10" xfId="0" applyFont="1" applyFill="1" applyBorder="1"/>
    <xf numFmtId="0" fontId="49" fillId="11" borderId="3" xfId="0" applyFont="1" applyFill="1" applyBorder="1"/>
    <xf numFmtId="0" fontId="43" fillId="11" borderId="3" xfId="0" applyFont="1" applyFill="1" applyBorder="1" applyAlignment="1">
      <alignment vertical="center"/>
    </xf>
    <xf numFmtId="0" fontId="43" fillId="11" borderId="3" xfId="0" applyFont="1" applyFill="1" applyBorder="1" applyAlignment="1">
      <alignment horizontal="center" vertical="center"/>
    </xf>
    <xf numFmtId="0" fontId="43" fillId="11" borderId="4" xfId="0" applyFont="1" applyFill="1" applyBorder="1" applyAlignment="1">
      <alignment vertical="center"/>
    </xf>
    <xf numFmtId="0" fontId="0" fillId="11" borderId="0" xfId="0" applyFill="1"/>
    <xf numFmtId="0" fontId="57" fillId="11" borderId="45" xfId="0" applyFont="1" applyFill="1" applyBorder="1"/>
    <xf numFmtId="0" fontId="115" fillId="4" borderId="0" xfId="0" applyFont="1" applyFill="1"/>
    <xf numFmtId="0" fontId="0" fillId="12" borderId="58" xfId="0" applyFill="1" applyBorder="1"/>
    <xf numFmtId="0" fontId="0" fillId="12" borderId="59" xfId="0" applyFill="1" applyBorder="1"/>
    <xf numFmtId="0" fontId="0" fillId="12" borderId="60" xfId="0" applyFill="1" applyBorder="1"/>
    <xf numFmtId="0" fontId="0" fillId="12" borderId="61" xfId="0" applyFill="1" applyBorder="1"/>
    <xf numFmtId="0" fontId="0" fillId="12" borderId="62" xfId="0" applyFill="1" applyBorder="1"/>
    <xf numFmtId="0" fontId="108" fillId="12" borderId="61" xfId="0" applyFont="1" applyFill="1" applyBorder="1"/>
    <xf numFmtId="0" fontId="118" fillId="12" borderId="0" xfId="0" applyFont="1" applyFill="1" applyAlignment="1">
      <alignment vertical="center" wrapText="1"/>
    </xf>
    <xf numFmtId="0" fontId="55" fillId="12" borderId="0" xfId="0" applyFont="1" applyFill="1" applyAlignment="1">
      <alignment horizontal="left"/>
    </xf>
    <xf numFmtId="0" fontId="0" fillId="12" borderId="0" xfId="0" applyFill="1" applyAlignment="1">
      <alignment horizontal="left"/>
    </xf>
    <xf numFmtId="0" fontId="118" fillId="12" borderId="62" xfId="0" applyFont="1" applyFill="1" applyBorder="1" applyAlignment="1">
      <alignment vertical="center" wrapText="1"/>
    </xf>
    <xf numFmtId="0" fontId="2" fillId="12" borderId="0" xfId="0" applyFont="1" applyFill="1"/>
    <xf numFmtId="0" fontId="58" fillId="12" borderId="61" xfId="0" applyFont="1" applyFill="1" applyBorder="1"/>
    <xf numFmtId="0" fontId="118" fillId="12" borderId="0" xfId="5" applyNumberFormat="1" applyFont="1" applyFill="1" applyBorder="1" applyAlignment="1">
      <alignment vertical="center" wrapText="1"/>
    </xf>
    <xf numFmtId="0" fontId="58" fillId="12" borderId="66" xfId="0" applyFont="1" applyFill="1" applyBorder="1"/>
    <xf numFmtId="0" fontId="58" fillId="12" borderId="67" xfId="0" applyFont="1" applyFill="1" applyBorder="1"/>
    <xf numFmtId="0" fontId="0" fillId="12" borderId="67" xfId="0" applyFill="1" applyBorder="1"/>
    <xf numFmtId="0" fontId="0" fillId="12" borderId="68" xfId="0" applyFill="1" applyBorder="1"/>
    <xf numFmtId="0" fontId="120" fillId="12" borderId="0" xfId="0" applyFont="1" applyFill="1" applyAlignment="1">
      <alignment vertical="top" wrapText="1"/>
    </xf>
    <xf numFmtId="0" fontId="123" fillId="12" borderId="0" xfId="0" applyFont="1" applyFill="1" applyAlignment="1">
      <alignment vertical="center" wrapText="1"/>
    </xf>
    <xf numFmtId="0" fontId="58" fillId="12" borderId="0" xfId="0" applyFont="1" applyFill="1" applyAlignment="1">
      <alignment horizontal="left"/>
    </xf>
    <xf numFmtId="0" fontId="119" fillId="12" borderId="0" xfId="0" applyFont="1" applyFill="1" applyAlignment="1">
      <alignment horizontal="left" vertical="top" wrapText="1"/>
    </xf>
    <xf numFmtId="0" fontId="120" fillId="12" borderId="0" xfId="0" applyFont="1" applyFill="1" applyAlignment="1">
      <alignment horizontal="left" vertical="top" wrapText="1"/>
    </xf>
    <xf numFmtId="0" fontId="124" fillId="12" borderId="0" xfId="0" applyFont="1" applyFill="1" applyAlignment="1">
      <alignment horizontal="left" vertical="top" wrapText="1"/>
    </xf>
    <xf numFmtId="0" fontId="123" fillId="12" borderId="0" xfId="0" applyFont="1" applyFill="1" applyAlignment="1">
      <alignment horizontal="left"/>
    </xf>
    <xf numFmtId="0" fontId="58" fillId="12" borderId="68" xfId="0" applyFont="1" applyFill="1" applyBorder="1"/>
    <xf numFmtId="0" fontId="46" fillId="4" borderId="0" xfId="0" quotePrefix="1" applyFont="1" applyFill="1" applyProtection="1">
      <protection locked="0"/>
    </xf>
    <xf numFmtId="164" fontId="21" fillId="12" borderId="0" xfId="0" applyNumberFormat="1" applyFont="1" applyFill="1" applyAlignment="1">
      <alignment horizontal="left" vertical="center" wrapText="1"/>
    </xf>
    <xf numFmtId="0" fontId="123" fillId="12" borderId="0" xfId="0" applyFont="1" applyFill="1" applyAlignment="1">
      <alignment horizontal="left" vertical="center" wrapText="1"/>
    </xf>
    <xf numFmtId="164" fontId="21" fillId="12" borderId="0" xfId="0" applyNumberFormat="1" applyFont="1" applyFill="1" applyAlignment="1">
      <alignment vertical="center" wrapText="1"/>
    </xf>
    <xf numFmtId="44" fontId="56" fillId="5" borderId="42" xfId="5" applyFont="1" applyFill="1" applyBorder="1" applyAlignment="1" applyProtection="1">
      <alignment horizontal="center" vertical="center"/>
      <protection locked="0"/>
    </xf>
    <xf numFmtId="44" fontId="56" fillId="5" borderId="43" xfId="5" applyFont="1" applyFill="1" applyBorder="1" applyAlignment="1" applyProtection="1">
      <alignment horizontal="center" vertical="center"/>
      <protection locked="0"/>
    </xf>
    <xf numFmtId="44" fontId="56" fillId="5" borderId="44" xfId="5" applyFont="1" applyFill="1" applyBorder="1" applyAlignment="1" applyProtection="1">
      <alignment horizontal="center" vertical="center"/>
      <protection locked="0"/>
    </xf>
    <xf numFmtId="0" fontId="62" fillId="12" borderId="0" xfId="0" applyFont="1" applyFill="1" applyAlignment="1">
      <alignment horizontal="left" vertical="center" wrapText="1"/>
    </xf>
    <xf numFmtId="0" fontId="117" fillId="12" borderId="0" xfId="0" applyFont="1" applyFill="1" applyAlignment="1">
      <alignment horizontal="center"/>
    </xf>
    <xf numFmtId="164" fontId="21" fillId="5" borderId="42" xfId="0" applyNumberFormat="1" applyFont="1" applyFill="1" applyBorder="1" applyAlignment="1" applyProtection="1">
      <alignment horizontal="center" vertical="center"/>
      <protection locked="0"/>
    </xf>
    <xf numFmtId="164" fontId="21" fillId="5" borderId="43" xfId="0" applyNumberFormat="1" applyFont="1" applyFill="1" applyBorder="1" applyAlignment="1" applyProtection="1">
      <alignment horizontal="center" vertical="center"/>
      <protection locked="0"/>
    </xf>
    <xf numFmtId="164" fontId="21" fillId="5" borderId="44" xfId="0" applyNumberFormat="1" applyFont="1" applyFill="1" applyBorder="1" applyAlignment="1" applyProtection="1">
      <alignment horizontal="center" vertical="center"/>
      <protection locked="0"/>
    </xf>
    <xf numFmtId="44" fontId="21" fillId="5" borderId="42" xfId="4" applyFont="1" applyFill="1" applyBorder="1" applyAlignment="1" applyProtection="1">
      <alignment horizontal="center" vertical="center"/>
      <protection locked="0"/>
    </xf>
    <xf numFmtId="44" fontId="21" fillId="5" borderId="43" xfId="4" applyFont="1" applyFill="1" applyBorder="1" applyAlignment="1" applyProtection="1">
      <alignment horizontal="center" vertical="center"/>
      <protection locked="0"/>
    </xf>
    <xf numFmtId="44" fontId="21" fillId="5" borderId="44" xfId="4" applyFont="1" applyFill="1" applyBorder="1" applyAlignment="1" applyProtection="1">
      <alignment horizontal="center" vertical="center"/>
      <protection locked="0"/>
    </xf>
    <xf numFmtId="0" fontId="4" fillId="11" borderId="0" xfId="0" applyFont="1" applyFill="1" applyAlignment="1">
      <alignment horizontal="left" vertical="center" wrapText="1"/>
    </xf>
    <xf numFmtId="0" fontId="116" fillId="20" borderId="0" xfId="0" applyFont="1" applyFill="1" applyAlignment="1">
      <alignment horizontal="center" vertical="center" wrapText="1"/>
    </xf>
    <xf numFmtId="0" fontId="114" fillId="4" borderId="0" xfId="0" applyFont="1" applyFill="1" applyAlignment="1">
      <alignment horizontal="left" vertical="center"/>
    </xf>
    <xf numFmtId="0" fontId="10" fillId="12" borderId="0" xfId="0" applyFont="1" applyFill="1" applyAlignment="1">
      <alignment horizontal="right" vertical="center"/>
    </xf>
    <xf numFmtId="0" fontId="66" fillId="18" borderId="0" xfId="0" applyFont="1" applyFill="1" applyAlignment="1">
      <alignment horizontal="center" vertical="center"/>
    </xf>
    <xf numFmtId="49" fontId="64" fillId="5" borderId="0" xfId="0" applyNumberFormat="1" applyFont="1" applyFill="1" applyAlignment="1" applyProtection="1">
      <alignment horizontal="center" vertical="center"/>
      <protection locked="0"/>
    </xf>
    <xf numFmtId="167" fontId="64" fillId="5" borderId="0" xfId="0" applyNumberFormat="1" applyFont="1" applyFill="1" applyAlignment="1" applyProtection="1">
      <alignment horizontal="left" vertical="center"/>
      <protection locked="0"/>
    </xf>
    <xf numFmtId="0" fontId="62" fillId="12" borderId="0" xfId="0" applyFont="1" applyFill="1" applyAlignment="1">
      <alignment horizontal="right" vertical="center"/>
    </xf>
    <xf numFmtId="164" fontId="64" fillId="5" borderId="0" xfId="0" applyNumberFormat="1" applyFont="1" applyFill="1" applyAlignment="1" applyProtection="1">
      <alignment horizontal="center" vertical="center"/>
      <protection locked="0"/>
    </xf>
    <xf numFmtId="0" fontId="10" fillId="12" borderId="0" xfId="0" applyFont="1" applyFill="1" applyAlignment="1">
      <alignment horizontal="left" vertical="center"/>
    </xf>
    <xf numFmtId="165" fontId="64" fillId="5" borderId="0" xfId="0" applyNumberFormat="1" applyFont="1" applyFill="1" applyAlignment="1" applyProtection="1">
      <alignment horizontal="left" vertical="center"/>
      <protection locked="0"/>
    </xf>
    <xf numFmtId="0" fontId="64" fillId="5" borderId="0" xfId="0" applyFont="1" applyFill="1" applyAlignment="1" applyProtection="1">
      <alignment horizontal="center" vertical="center"/>
      <protection locked="0"/>
    </xf>
    <xf numFmtId="0" fontId="62" fillId="12" borderId="0" xfId="0" applyFont="1" applyFill="1" applyAlignment="1">
      <alignment horizontal="left" vertical="center"/>
    </xf>
    <xf numFmtId="0" fontId="64" fillId="5" borderId="0" xfId="0" applyFont="1" applyFill="1" applyAlignment="1" applyProtection="1">
      <alignment horizontal="left" vertical="center"/>
      <protection locked="0"/>
    </xf>
    <xf numFmtId="0" fontId="44" fillId="5" borderId="0" xfId="2" applyFill="1" applyBorder="1" applyAlignment="1" applyProtection="1">
      <alignment horizontal="left" vertical="center"/>
      <protection locked="0"/>
    </xf>
    <xf numFmtId="9" fontId="64" fillId="5" borderId="0" xfId="7" applyFont="1" applyFill="1" applyBorder="1" applyAlignment="1" applyProtection="1">
      <alignment horizontal="center" vertical="center"/>
      <protection locked="0"/>
    </xf>
    <xf numFmtId="0" fontId="93" fillId="12" borderId="0" xfId="0" applyFont="1" applyFill="1" applyAlignment="1">
      <alignment horizontal="left" vertical="center" wrapText="1"/>
    </xf>
    <xf numFmtId="0" fontId="62" fillId="5" borderId="0" xfId="0" applyFont="1" applyFill="1" applyAlignment="1" applyProtection="1">
      <alignment horizontal="center" vertical="center"/>
      <protection locked="0"/>
    </xf>
    <xf numFmtId="0" fontId="62" fillId="12" borderId="0" xfId="0" applyFont="1" applyFill="1" applyAlignment="1">
      <alignment horizontal="center" vertical="center"/>
    </xf>
    <xf numFmtId="14" fontId="64" fillId="5" borderId="0" xfId="0" applyNumberFormat="1" applyFont="1" applyFill="1" applyAlignment="1" applyProtection="1">
      <alignment horizontal="center" vertical="center"/>
      <protection locked="0"/>
    </xf>
    <xf numFmtId="0" fontId="111" fillId="12" borderId="0" xfId="0" applyFont="1" applyFill="1" applyAlignment="1">
      <alignment horizontal="left" vertical="center" wrapText="1"/>
    </xf>
    <xf numFmtId="0" fontId="18" fillId="12" borderId="0" xfId="0" applyFont="1" applyFill="1" applyAlignment="1">
      <alignment horizontal="center" vertical="center"/>
    </xf>
    <xf numFmtId="0" fontId="10" fillId="12" borderId="0" xfId="0" applyFont="1" applyFill="1" applyAlignment="1">
      <alignment horizontal="left" vertical="center" wrapText="1"/>
    </xf>
    <xf numFmtId="0" fontId="64" fillId="5" borderId="0" xfId="0" applyFont="1" applyFill="1" applyAlignment="1" applyProtection="1">
      <alignment horizontal="center" vertical="center" wrapText="1"/>
      <protection locked="0"/>
    </xf>
    <xf numFmtId="0" fontId="125" fillId="12" borderId="66" xfId="0" applyFont="1" applyFill="1" applyBorder="1" applyAlignment="1">
      <alignment horizontal="left" vertical="center" wrapText="1"/>
    </xf>
    <xf numFmtId="0" fontId="125" fillId="12" borderId="67" xfId="0" applyFont="1" applyFill="1" applyBorder="1" applyAlignment="1">
      <alignment horizontal="left" vertical="center" wrapText="1"/>
    </xf>
    <xf numFmtId="0" fontId="125" fillId="12" borderId="68" xfId="0" applyFont="1" applyFill="1" applyBorder="1" applyAlignment="1">
      <alignment horizontal="left" vertical="center" wrapText="1"/>
    </xf>
    <xf numFmtId="164" fontId="21" fillId="12" borderId="0" xfId="0" applyNumberFormat="1" applyFont="1" applyFill="1" applyAlignment="1">
      <alignment horizontal="left" vertical="center" wrapText="1"/>
    </xf>
    <xf numFmtId="0" fontId="21" fillId="12" borderId="0" xfId="0" applyFont="1" applyFill="1" applyAlignment="1">
      <alignment horizontal="left" vertical="center" wrapText="1"/>
    </xf>
    <xf numFmtId="164" fontId="122" fillId="11" borderId="63" xfId="0" applyNumberFormat="1" applyFont="1" applyFill="1" applyBorder="1" applyAlignment="1">
      <alignment horizontal="center" vertical="center"/>
    </xf>
    <xf numFmtId="164" fontId="122" fillId="11" borderId="64" xfId="0" applyNumberFormat="1" applyFont="1" applyFill="1" applyBorder="1" applyAlignment="1">
      <alignment horizontal="center" vertical="center"/>
    </xf>
    <xf numFmtId="164" fontId="122" fillId="11" borderId="65" xfId="0" applyNumberFormat="1" applyFont="1" applyFill="1" applyBorder="1" applyAlignment="1">
      <alignment horizontal="center" vertical="center"/>
    </xf>
    <xf numFmtId="0" fontId="123" fillId="12" borderId="0" xfId="0" applyFont="1" applyFill="1" applyAlignment="1">
      <alignment horizontal="left" vertical="center" wrapText="1"/>
    </xf>
    <xf numFmtId="0" fontId="125" fillId="12" borderId="61" xfId="0" applyFont="1" applyFill="1" applyBorder="1" applyAlignment="1">
      <alignment horizontal="left" vertical="center" wrapText="1"/>
    </xf>
    <xf numFmtId="0" fontId="125" fillId="12" borderId="0" xfId="0" applyFont="1" applyFill="1" applyAlignment="1">
      <alignment horizontal="left" vertical="center"/>
    </xf>
    <xf numFmtId="0" fontId="125" fillId="12" borderId="62" xfId="0" applyFont="1" applyFill="1" applyBorder="1" applyAlignment="1">
      <alignment horizontal="left" vertical="center"/>
    </xf>
    <xf numFmtId="0" fontId="125" fillId="12" borderId="61" xfId="0" applyFont="1" applyFill="1" applyBorder="1" applyAlignment="1">
      <alignment horizontal="left" vertical="center"/>
    </xf>
    <xf numFmtId="164" fontId="122" fillId="11" borderId="0" xfId="4" applyNumberFormat="1" applyFont="1" applyFill="1" applyBorder="1" applyAlignment="1">
      <alignment horizontal="center" vertical="center"/>
    </xf>
    <xf numFmtId="164" fontId="64" fillId="5" borderId="17" xfId="0" applyNumberFormat="1" applyFont="1" applyFill="1" applyBorder="1" applyAlignment="1" applyProtection="1">
      <alignment horizontal="center" vertical="center" wrapText="1"/>
      <protection locked="0"/>
    </xf>
    <xf numFmtId="164" fontId="64" fillId="5" borderId="18" xfId="0" applyNumberFormat="1" applyFont="1" applyFill="1" applyBorder="1" applyAlignment="1" applyProtection="1">
      <alignment horizontal="center" vertical="center" wrapText="1"/>
      <protection locked="0"/>
    </xf>
    <xf numFmtId="164" fontId="64" fillId="5" borderId="23" xfId="0" applyNumberFormat="1" applyFont="1" applyFill="1" applyBorder="1" applyAlignment="1" applyProtection="1">
      <alignment horizontal="center" vertical="center" wrapText="1"/>
      <protection locked="0"/>
    </xf>
    <xf numFmtId="164" fontId="64" fillId="5" borderId="21" xfId="0" applyNumberFormat="1" applyFont="1" applyFill="1" applyBorder="1" applyAlignment="1" applyProtection="1">
      <alignment horizontal="center" vertical="center" wrapText="1"/>
      <protection locked="0"/>
    </xf>
    <xf numFmtId="164" fontId="64" fillId="5" borderId="19" xfId="0" applyNumberFormat="1" applyFont="1" applyFill="1" applyBorder="1" applyAlignment="1" applyProtection="1">
      <alignment horizontal="center" vertical="center" wrapText="1"/>
      <protection locked="0"/>
    </xf>
    <xf numFmtId="164" fontId="64" fillId="5" borderId="24" xfId="0" applyNumberFormat="1" applyFont="1" applyFill="1" applyBorder="1" applyAlignment="1" applyProtection="1">
      <alignment horizontal="center" vertical="center" wrapText="1"/>
      <protection locked="0"/>
    </xf>
    <xf numFmtId="164" fontId="99" fillId="4" borderId="0" xfId="0" applyNumberFormat="1" applyFont="1" applyFill="1" applyAlignment="1">
      <alignment horizontal="center" vertical="center"/>
    </xf>
    <xf numFmtId="0" fontId="99" fillId="4" borderId="0" xfId="0" applyFont="1" applyFill="1" applyAlignment="1">
      <alignment horizontal="center" vertical="center"/>
    </xf>
    <xf numFmtId="0" fontId="18" fillId="6" borderId="25" xfId="0" applyFont="1" applyFill="1" applyBorder="1" applyAlignment="1" applyProtection="1">
      <alignment horizontal="center" vertical="center"/>
      <protection locked="0"/>
    </xf>
    <xf numFmtId="0" fontId="18" fillId="6" borderId="26" xfId="0" applyFont="1" applyFill="1" applyBorder="1" applyAlignment="1" applyProtection="1">
      <alignment horizontal="center" vertical="center"/>
      <protection locked="0"/>
    </xf>
    <xf numFmtId="0" fontId="18" fillId="6" borderId="30" xfId="0" applyFont="1" applyFill="1" applyBorder="1" applyAlignment="1" applyProtection="1">
      <alignment horizontal="center" vertical="center"/>
      <protection locked="0"/>
    </xf>
    <xf numFmtId="0" fontId="10" fillId="12" borderId="0" xfId="0" applyFont="1" applyFill="1" applyAlignment="1">
      <alignment horizontal="left" vertical="top" wrapText="1"/>
    </xf>
    <xf numFmtId="0" fontId="9" fillId="4" borderId="33" xfId="0" applyFont="1" applyFill="1" applyBorder="1" applyAlignment="1" applyProtection="1">
      <alignment vertical="center"/>
      <protection locked="0"/>
    </xf>
    <xf numFmtId="0" fontId="0" fillId="4" borderId="3" xfId="0" applyFill="1" applyBorder="1" applyAlignment="1" applyProtection="1">
      <alignment vertical="center"/>
      <protection locked="0"/>
    </xf>
    <xf numFmtId="0" fontId="0" fillId="4" borderId="32" xfId="0" applyFill="1" applyBorder="1" applyAlignment="1" applyProtection="1">
      <alignment vertical="center"/>
      <protection locked="0"/>
    </xf>
    <xf numFmtId="0" fontId="0" fillId="4" borderId="8" xfId="0" applyFill="1" applyBorder="1" applyAlignment="1" applyProtection="1">
      <alignment vertical="center"/>
      <protection locked="0"/>
    </xf>
    <xf numFmtId="0" fontId="9" fillId="4" borderId="33" xfId="0" applyFont="1" applyFill="1" applyBorder="1" applyAlignment="1" applyProtection="1">
      <alignment horizontal="left" vertical="center"/>
      <protection locked="0"/>
    </xf>
    <xf numFmtId="0" fontId="0" fillId="4" borderId="3" xfId="0" applyFill="1" applyBorder="1" applyAlignment="1" applyProtection="1">
      <alignment horizontal="left" vertical="center"/>
      <protection locked="0"/>
    </xf>
    <xf numFmtId="0" fontId="0" fillId="4" borderId="21" xfId="0" applyFill="1" applyBorder="1" applyAlignment="1" applyProtection="1">
      <alignment horizontal="left" vertical="center"/>
      <protection locked="0"/>
    </xf>
    <xf numFmtId="0" fontId="0" fillId="4" borderId="19" xfId="0" applyFill="1" applyBorder="1" applyAlignment="1" applyProtection="1">
      <alignment horizontal="left" vertical="center"/>
      <protection locked="0"/>
    </xf>
    <xf numFmtId="0" fontId="3" fillId="4" borderId="0" xfId="3" applyFill="1" applyBorder="1" applyAlignment="1" applyProtection="1">
      <alignment horizontal="left" vertical="top" wrapText="1"/>
    </xf>
    <xf numFmtId="0" fontId="9" fillId="4" borderId="17" xfId="0" applyFont="1" applyFill="1" applyBorder="1" applyAlignment="1">
      <alignment horizontal="left" vertical="center"/>
    </xf>
    <xf numFmtId="0" fontId="9" fillId="4" borderId="18" xfId="0" applyFont="1" applyFill="1" applyBorder="1" applyAlignment="1">
      <alignment horizontal="left" vertical="center"/>
    </xf>
    <xf numFmtId="0" fontId="9" fillId="4" borderId="23" xfId="0" applyFont="1" applyFill="1" applyBorder="1" applyAlignment="1">
      <alignment horizontal="left" vertical="center"/>
    </xf>
    <xf numFmtId="0" fontId="9" fillId="4" borderId="32" xfId="0" applyFont="1" applyFill="1" applyBorder="1" applyAlignment="1">
      <alignment horizontal="left" vertical="center"/>
    </xf>
    <xf numFmtId="0" fontId="9" fillId="4" borderId="8" xfId="0" applyFont="1" applyFill="1" applyBorder="1" applyAlignment="1">
      <alignment horizontal="left" vertical="center"/>
    </xf>
    <xf numFmtId="0" fontId="9" fillId="4" borderId="34" xfId="0" applyFont="1" applyFill="1" applyBorder="1" applyAlignment="1">
      <alignment horizontal="left" vertical="center"/>
    </xf>
    <xf numFmtId="0" fontId="9" fillId="4" borderId="33" xfId="0" applyFont="1" applyFill="1" applyBorder="1" applyAlignment="1">
      <alignment horizontal="left" vertical="center"/>
    </xf>
    <xf numFmtId="0" fontId="0" fillId="0" borderId="3" xfId="0" applyBorder="1" applyAlignment="1">
      <alignment horizontal="left" vertical="center"/>
    </xf>
    <xf numFmtId="0" fontId="0" fillId="0" borderId="35" xfId="0" applyBorder="1" applyAlignment="1">
      <alignment horizontal="left" vertical="center"/>
    </xf>
    <xf numFmtId="0" fontId="0" fillId="0" borderId="32" xfId="0" applyBorder="1" applyAlignment="1">
      <alignment horizontal="left" vertical="center"/>
    </xf>
    <xf numFmtId="0" fontId="0" fillId="0" borderId="8" xfId="0" applyBorder="1" applyAlignment="1">
      <alignment horizontal="left" vertical="center"/>
    </xf>
    <xf numFmtId="0" fontId="0" fillId="0" borderId="34" xfId="0" applyBorder="1" applyAlignment="1">
      <alignment horizontal="left" vertical="center"/>
    </xf>
    <xf numFmtId="164" fontId="64" fillId="5" borderId="49" xfId="0" applyNumberFormat="1" applyFont="1" applyFill="1" applyBorder="1" applyAlignment="1" applyProtection="1">
      <alignment horizontal="center" vertical="center" wrapText="1"/>
      <protection locked="0"/>
    </xf>
    <xf numFmtId="164" fontId="64" fillId="5" borderId="50" xfId="0" applyNumberFormat="1" applyFont="1" applyFill="1" applyBorder="1" applyAlignment="1" applyProtection="1">
      <alignment horizontal="center" vertical="center" wrapText="1"/>
      <protection locked="0"/>
    </xf>
    <xf numFmtId="164" fontId="64" fillId="5" borderId="51" xfId="0" applyNumberFormat="1" applyFont="1" applyFill="1" applyBorder="1" applyAlignment="1" applyProtection="1">
      <alignment horizontal="center" vertical="center" wrapText="1"/>
      <protection locked="0"/>
    </xf>
    <xf numFmtId="164" fontId="64" fillId="5" borderId="55" xfId="0" applyNumberFormat="1" applyFont="1" applyFill="1" applyBorder="1" applyAlignment="1" applyProtection="1">
      <alignment horizontal="center" vertical="center" wrapText="1"/>
      <protection locked="0"/>
    </xf>
    <xf numFmtId="164" fontId="64" fillId="5" borderId="0" xfId="0" applyNumberFormat="1" applyFont="1" applyFill="1" applyAlignment="1" applyProtection="1">
      <alignment horizontal="center" vertical="center" wrapText="1"/>
      <protection locked="0"/>
    </xf>
    <xf numFmtId="164" fontId="64" fillId="5" borderId="56" xfId="0" applyNumberFormat="1" applyFont="1" applyFill="1" applyBorder="1" applyAlignment="1" applyProtection="1">
      <alignment horizontal="center" vertical="center" wrapText="1"/>
      <protection locked="0"/>
    </xf>
    <xf numFmtId="164" fontId="64" fillId="5" borderId="52" xfId="0" applyNumberFormat="1" applyFont="1" applyFill="1" applyBorder="1" applyAlignment="1" applyProtection="1">
      <alignment horizontal="center" vertical="center" wrapText="1"/>
      <protection locked="0"/>
    </xf>
    <xf numFmtId="164" fontId="64" fillId="5" borderId="53" xfId="0" applyNumberFormat="1" applyFont="1" applyFill="1" applyBorder="1" applyAlignment="1" applyProtection="1">
      <alignment horizontal="center" vertical="center" wrapText="1"/>
      <protection locked="0"/>
    </xf>
    <xf numFmtId="164" fontId="64" fillId="5" borderId="54" xfId="0" applyNumberFormat="1" applyFont="1" applyFill="1" applyBorder="1" applyAlignment="1" applyProtection="1">
      <alignment horizontal="center" vertical="center" wrapText="1"/>
      <protection locked="0"/>
    </xf>
    <xf numFmtId="164" fontId="18" fillId="5" borderId="49" xfId="1" applyNumberFormat="1" applyFont="1" applyFill="1" applyBorder="1" applyAlignment="1" applyProtection="1">
      <alignment horizontal="center" vertical="center"/>
      <protection locked="0"/>
    </xf>
    <xf numFmtId="164" fontId="18" fillId="5" borderId="50" xfId="1" applyNumberFormat="1" applyFont="1" applyFill="1" applyBorder="1" applyAlignment="1" applyProtection="1">
      <alignment horizontal="center" vertical="center"/>
      <protection locked="0"/>
    </xf>
    <xf numFmtId="164" fontId="18" fillId="5" borderId="51" xfId="1" applyNumberFormat="1" applyFont="1" applyFill="1" applyBorder="1" applyAlignment="1" applyProtection="1">
      <alignment horizontal="center" vertical="center"/>
      <protection locked="0"/>
    </xf>
    <xf numFmtId="164" fontId="18" fillId="5" borderId="52" xfId="1" applyNumberFormat="1" applyFont="1" applyFill="1" applyBorder="1" applyAlignment="1" applyProtection="1">
      <alignment horizontal="center" vertical="center"/>
      <protection locked="0"/>
    </xf>
    <xf numFmtId="164" fontId="18" fillId="5" borderId="53" xfId="1" applyNumberFormat="1" applyFont="1" applyFill="1" applyBorder="1" applyAlignment="1" applyProtection="1">
      <alignment horizontal="center" vertical="center"/>
      <protection locked="0"/>
    </xf>
    <xf numFmtId="164" fontId="18" fillId="5" borderId="54" xfId="1" applyNumberFormat="1" applyFont="1" applyFill="1" applyBorder="1" applyAlignment="1" applyProtection="1">
      <alignment horizontal="center" vertical="center"/>
      <protection locked="0"/>
    </xf>
    <xf numFmtId="0" fontId="112" fillId="4" borderId="0" xfId="0" applyFont="1" applyFill="1" applyAlignment="1">
      <alignment horizontal="left" vertical="center" wrapText="1"/>
    </xf>
    <xf numFmtId="0" fontId="66" fillId="11" borderId="0" xfId="0" applyFont="1" applyFill="1" applyAlignment="1">
      <alignment horizontal="center" vertical="center"/>
    </xf>
    <xf numFmtId="166" fontId="18" fillId="6" borderId="25" xfId="0" applyNumberFormat="1" applyFont="1" applyFill="1" applyBorder="1" applyAlignment="1" applyProtection="1">
      <alignment horizontal="center" vertical="center"/>
      <protection locked="0"/>
    </xf>
    <xf numFmtId="166" fontId="18" fillId="6" borderId="26" xfId="0" applyNumberFormat="1" applyFont="1" applyFill="1" applyBorder="1" applyAlignment="1" applyProtection="1">
      <alignment horizontal="center" vertical="center"/>
      <protection locked="0"/>
    </xf>
    <xf numFmtId="166" fontId="18" fillId="6" borderId="30" xfId="0" applyNumberFormat="1" applyFont="1" applyFill="1" applyBorder="1" applyAlignment="1" applyProtection="1">
      <alignment horizontal="center" vertical="center"/>
      <protection locked="0"/>
    </xf>
    <xf numFmtId="49" fontId="18" fillId="6" borderId="25" xfId="0" applyNumberFormat="1" applyFont="1" applyFill="1" applyBorder="1" applyAlignment="1" applyProtection="1">
      <alignment horizontal="center" vertical="center"/>
      <protection locked="0"/>
    </xf>
    <xf numFmtId="49" fontId="18" fillId="6" borderId="26" xfId="0" applyNumberFormat="1" applyFont="1" applyFill="1" applyBorder="1" applyAlignment="1" applyProtection="1">
      <alignment horizontal="center" vertical="center"/>
      <protection locked="0"/>
    </xf>
    <xf numFmtId="49" fontId="18" fillId="6" borderId="30" xfId="0" applyNumberFormat="1" applyFont="1" applyFill="1" applyBorder="1" applyAlignment="1" applyProtection="1">
      <alignment horizontal="center" vertical="center"/>
      <protection locked="0"/>
    </xf>
    <xf numFmtId="0" fontId="10" fillId="12" borderId="0" xfId="0" applyFont="1" applyFill="1" applyAlignment="1">
      <alignment horizontal="center" vertical="center"/>
    </xf>
    <xf numFmtId="169" fontId="18" fillId="6" borderId="25" xfId="0" applyNumberFormat="1" applyFont="1" applyFill="1" applyBorder="1" applyAlignment="1" applyProtection="1">
      <alignment horizontal="center" vertical="center"/>
      <protection locked="0"/>
    </xf>
    <xf numFmtId="169" fontId="18" fillId="6" borderId="26" xfId="0" applyNumberFormat="1" applyFont="1" applyFill="1" applyBorder="1" applyAlignment="1" applyProtection="1">
      <alignment horizontal="center" vertical="center"/>
      <protection locked="0"/>
    </xf>
    <xf numFmtId="169" fontId="18" fillId="6" borderId="30" xfId="0" applyNumberFormat="1" applyFont="1" applyFill="1" applyBorder="1" applyAlignment="1" applyProtection="1">
      <alignment horizontal="center" vertical="center"/>
      <protection locked="0"/>
    </xf>
    <xf numFmtId="165" fontId="18" fillId="6" borderId="25" xfId="0" applyNumberFormat="1" applyFont="1" applyFill="1" applyBorder="1" applyAlignment="1" applyProtection="1">
      <alignment horizontal="center" vertical="center"/>
      <protection locked="0"/>
    </xf>
    <xf numFmtId="165" fontId="18" fillId="6" borderId="26" xfId="0" applyNumberFormat="1" applyFont="1" applyFill="1" applyBorder="1" applyAlignment="1" applyProtection="1">
      <alignment horizontal="center" vertical="center"/>
      <protection locked="0"/>
    </xf>
    <xf numFmtId="165" fontId="18" fillId="6" borderId="30" xfId="0" applyNumberFormat="1" applyFont="1" applyFill="1" applyBorder="1" applyAlignment="1" applyProtection="1">
      <alignment horizontal="center" vertical="center"/>
      <protection locked="0"/>
    </xf>
    <xf numFmtId="14" fontId="18" fillId="6" borderId="25" xfId="0" applyNumberFormat="1" applyFont="1" applyFill="1" applyBorder="1" applyAlignment="1" applyProtection="1">
      <alignment horizontal="center" vertical="center"/>
      <protection locked="0"/>
    </xf>
    <xf numFmtId="14" fontId="18" fillId="6" borderId="26" xfId="0" applyNumberFormat="1" applyFont="1" applyFill="1" applyBorder="1" applyAlignment="1" applyProtection="1">
      <alignment horizontal="center" vertical="center"/>
      <protection locked="0"/>
    </xf>
    <xf numFmtId="14" fontId="18" fillId="6" borderId="30" xfId="0" applyNumberFormat="1" applyFont="1" applyFill="1" applyBorder="1" applyAlignment="1" applyProtection="1">
      <alignment horizontal="center" vertical="center"/>
      <protection locked="0"/>
    </xf>
    <xf numFmtId="49" fontId="104" fillId="6" borderId="25" xfId="2" applyNumberFormat="1" applyFont="1" applyFill="1" applyBorder="1" applyAlignment="1" applyProtection="1">
      <alignment horizontal="center" vertical="center"/>
      <protection locked="0"/>
    </xf>
    <xf numFmtId="49" fontId="104" fillId="6" borderId="26" xfId="2" applyNumberFormat="1" applyFont="1" applyFill="1" applyBorder="1" applyAlignment="1" applyProtection="1">
      <alignment horizontal="center" vertical="center"/>
      <protection locked="0"/>
    </xf>
    <xf numFmtId="49" fontId="104" fillId="6" borderId="30" xfId="2" applyNumberFormat="1" applyFont="1" applyFill="1" applyBorder="1" applyAlignment="1" applyProtection="1">
      <alignment horizontal="center" vertical="center"/>
      <protection locked="0"/>
    </xf>
    <xf numFmtId="0" fontId="18" fillId="16" borderId="46" xfId="0" applyFont="1" applyFill="1" applyBorder="1" applyAlignment="1">
      <alignment horizontal="left" vertical="center"/>
    </xf>
    <xf numFmtId="0" fontId="18" fillId="16" borderId="47" xfId="0" applyFont="1" applyFill="1" applyBorder="1" applyAlignment="1">
      <alignment horizontal="left" vertical="center"/>
    </xf>
    <xf numFmtId="0" fontId="18" fillId="16" borderId="48" xfId="0" applyFont="1" applyFill="1" applyBorder="1" applyAlignment="1">
      <alignment horizontal="left" vertical="center"/>
    </xf>
    <xf numFmtId="167" fontId="18" fillId="16" borderId="46" xfId="0" applyNumberFormat="1" applyFont="1" applyFill="1" applyBorder="1" applyAlignment="1">
      <alignment horizontal="left" vertical="center"/>
    </xf>
    <xf numFmtId="167" fontId="18" fillId="16" borderId="47" xfId="0" applyNumberFormat="1" applyFont="1" applyFill="1" applyBorder="1" applyAlignment="1">
      <alignment horizontal="left" vertical="center"/>
    </xf>
    <xf numFmtId="167" fontId="18" fillId="16" borderId="48" xfId="0" applyNumberFormat="1" applyFont="1" applyFill="1" applyBorder="1" applyAlignment="1">
      <alignment horizontal="left" vertical="center"/>
    </xf>
    <xf numFmtId="0" fontId="113" fillId="17" borderId="0" xfId="0" applyFont="1" applyFill="1" applyAlignment="1">
      <alignment horizontal="center" vertical="center"/>
    </xf>
    <xf numFmtId="0" fontId="18" fillId="16" borderId="46" xfId="0" applyFont="1" applyFill="1" applyBorder="1" applyAlignment="1">
      <alignment horizontal="center" vertical="center"/>
    </xf>
    <xf numFmtId="0" fontId="18" fillId="16" borderId="47" xfId="0" applyFont="1" applyFill="1" applyBorder="1" applyAlignment="1">
      <alignment horizontal="center" vertical="center"/>
    </xf>
    <xf numFmtId="0" fontId="18" fillId="16" borderId="48" xfId="0" applyFont="1" applyFill="1" applyBorder="1" applyAlignment="1">
      <alignment horizontal="center" vertical="center"/>
    </xf>
    <xf numFmtId="0" fontId="96" fillId="12" borderId="0" xfId="0" applyFont="1" applyFill="1" applyAlignment="1">
      <alignment horizontal="left" vertical="top" wrapText="1"/>
    </xf>
    <xf numFmtId="0" fontId="0" fillId="0" borderId="3" xfId="0" applyBorder="1" applyAlignment="1" applyProtection="1">
      <alignment horizontal="left" vertical="center"/>
      <protection locked="0"/>
    </xf>
    <xf numFmtId="0" fontId="0" fillId="0" borderId="35" xfId="0" applyBorder="1" applyAlignment="1" applyProtection="1">
      <alignment horizontal="left" vertical="center"/>
      <protection locked="0"/>
    </xf>
    <xf numFmtId="0" fontId="0" fillId="0" borderId="32"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34" xfId="0" applyBorder="1" applyAlignment="1" applyProtection="1">
      <alignment horizontal="left" vertical="center"/>
      <protection locked="0"/>
    </xf>
    <xf numFmtId="164" fontId="114" fillId="12" borderId="46" xfId="0" applyNumberFormat="1" applyFont="1" applyFill="1" applyBorder="1" applyAlignment="1">
      <alignment horizontal="center" vertical="center"/>
    </xf>
    <xf numFmtId="164" fontId="114" fillId="12" borderId="47" xfId="0" applyNumberFormat="1" applyFont="1" applyFill="1" applyBorder="1" applyAlignment="1">
      <alignment horizontal="center" vertical="center"/>
    </xf>
    <xf numFmtId="164" fontId="114" fillId="12" borderId="48" xfId="0" applyNumberFormat="1" applyFont="1" applyFill="1" applyBorder="1" applyAlignment="1">
      <alignment horizontal="center" vertical="center"/>
    </xf>
    <xf numFmtId="0" fontId="62" fillId="13" borderId="0" xfId="0" applyFont="1" applyFill="1" applyAlignment="1">
      <alignment horizontal="center"/>
    </xf>
    <xf numFmtId="0" fontId="62" fillId="12" borderId="0" xfId="0" applyFont="1" applyFill="1" applyAlignment="1">
      <alignment horizontal="center"/>
    </xf>
    <xf numFmtId="2" fontId="48" fillId="12" borderId="46" xfId="0" applyNumberFormat="1" applyFont="1" applyFill="1" applyBorder="1" applyAlignment="1">
      <alignment horizontal="center" vertical="center"/>
    </xf>
    <xf numFmtId="2" fontId="48" fillId="12" borderId="47" xfId="0" applyNumberFormat="1" applyFont="1" applyFill="1" applyBorder="1" applyAlignment="1">
      <alignment horizontal="center" vertical="center"/>
    </xf>
    <xf numFmtId="2" fontId="48" fillId="12" borderId="48" xfId="0" applyNumberFormat="1" applyFont="1" applyFill="1" applyBorder="1" applyAlignment="1">
      <alignment horizontal="center" vertical="center"/>
    </xf>
    <xf numFmtId="0" fontId="18" fillId="12" borderId="8" xfId="0" applyFont="1" applyFill="1" applyBorder="1" applyAlignment="1">
      <alignment horizontal="center" vertical="center" wrapText="1"/>
    </xf>
    <xf numFmtId="0" fontId="66" fillId="11" borderId="25" xfId="0" applyFont="1" applyFill="1" applyBorder="1" applyAlignment="1">
      <alignment horizontal="center" vertical="center"/>
    </xf>
    <xf numFmtId="0" fontId="66" fillId="11" borderId="26" xfId="0" applyFont="1" applyFill="1" applyBorder="1" applyAlignment="1">
      <alignment horizontal="center" vertical="center"/>
    </xf>
    <xf numFmtId="0" fontId="66" fillId="11" borderId="30" xfId="0" applyFont="1" applyFill="1" applyBorder="1" applyAlignment="1">
      <alignment horizontal="center" vertical="center"/>
    </xf>
    <xf numFmtId="49" fontId="58" fillId="5" borderId="46" xfId="0" applyNumberFormat="1" applyFont="1" applyFill="1" applyBorder="1" applyAlignment="1" applyProtection="1">
      <alignment horizontal="center" vertical="center"/>
      <protection locked="0"/>
    </xf>
    <xf numFmtId="49" fontId="58" fillId="5" borderId="48" xfId="0" applyNumberFormat="1" applyFont="1" applyFill="1" applyBorder="1" applyAlignment="1" applyProtection="1">
      <alignment horizontal="center" vertical="center"/>
      <protection locked="0"/>
    </xf>
    <xf numFmtId="0" fontId="18" fillId="12" borderId="0" xfId="0" applyFont="1" applyFill="1" applyAlignment="1">
      <alignment horizontal="left" vertical="top" wrapText="1"/>
    </xf>
    <xf numFmtId="0" fontId="44" fillId="12" borderId="0" xfId="2" applyFill="1" applyBorder="1" applyAlignment="1" applyProtection="1">
      <alignment horizontal="left" wrapText="1"/>
    </xf>
    <xf numFmtId="0" fontId="58" fillId="12" borderId="0" xfId="0" applyFont="1" applyFill="1" applyAlignment="1">
      <alignment horizontal="right" vertical="center" wrapText="1"/>
    </xf>
    <xf numFmtId="49" fontId="58" fillId="5" borderId="47" xfId="0" applyNumberFormat="1" applyFont="1" applyFill="1" applyBorder="1" applyAlignment="1" applyProtection="1">
      <alignment horizontal="center" vertical="center"/>
      <protection locked="0"/>
    </xf>
    <xf numFmtId="0" fontId="58" fillId="12" borderId="0" xfId="0" applyFont="1" applyFill="1" applyAlignment="1">
      <alignment horizontal="right" vertical="center"/>
    </xf>
    <xf numFmtId="164" fontId="97" fillId="4" borderId="19" xfId="0" applyNumberFormat="1" applyFont="1" applyFill="1" applyBorder="1" applyAlignment="1">
      <alignment horizontal="center" vertical="center"/>
    </xf>
    <xf numFmtId="0" fontId="2" fillId="4" borderId="19" xfId="0" applyFont="1" applyFill="1" applyBorder="1" applyAlignment="1">
      <alignment horizontal="left" vertical="center"/>
    </xf>
    <xf numFmtId="164" fontId="2" fillId="4" borderId="19" xfId="0" applyNumberFormat="1" applyFont="1" applyFill="1" applyBorder="1" applyAlignment="1">
      <alignment horizontal="center" vertical="center" wrapText="1"/>
    </xf>
    <xf numFmtId="0" fontId="82" fillId="11" borderId="0" xfId="0" applyFont="1" applyFill="1" applyAlignment="1">
      <alignment horizontal="center" vertical="top"/>
    </xf>
    <xf numFmtId="0" fontId="80" fillId="4" borderId="0" xfId="0" applyFont="1" applyFill="1" applyAlignment="1">
      <alignment horizontal="left" vertical="center" wrapText="1"/>
    </xf>
    <xf numFmtId="0" fontId="10" fillId="15" borderId="0" xfId="0" applyFont="1" applyFill="1" applyAlignment="1">
      <alignment horizontal="left" vertical="center"/>
    </xf>
    <xf numFmtId="0" fontId="55" fillId="12" borderId="0" xfId="0" applyFont="1" applyFill="1" applyAlignment="1">
      <alignment horizontal="left" vertical="center" wrapText="1"/>
    </xf>
    <xf numFmtId="0" fontId="55" fillId="12" borderId="0" xfId="0" applyFont="1" applyFill="1" applyAlignment="1">
      <alignment horizontal="left" vertical="top" wrapText="1"/>
    </xf>
    <xf numFmtId="0" fontId="80" fillId="4" borderId="50" xfId="0" applyFont="1" applyFill="1" applyBorder="1" applyAlignment="1">
      <alignment horizontal="left" vertical="top" wrapText="1"/>
    </xf>
    <xf numFmtId="0" fontId="80" fillId="4" borderId="0" xfId="0" applyFont="1" applyFill="1" applyAlignment="1">
      <alignment horizontal="left" vertical="top" wrapText="1"/>
    </xf>
    <xf numFmtId="0" fontId="64" fillId="14" borderId="16" xfId="0" applyFont="1" applyFill="1" applyBorder="1" applyAlignment="1">
      <alignment horizontal="center" vertical="center" wrapText="1"/>
    </xf>
    <xf numFmtId="0" fontId="92" fillId="14" borderId="16" xfId="0" applyFont="1" applyFill="1" applyBorder="1" applyAlignment="1">
      <alignment horizontal="center" vertical="center" wrapText="1"/>
    </xf>
    <xf numFmtId="0" fontId="92" fillId="14" borderId="31" xfId="0" applyFont="1" applyFill="1" applyBorder="1" applyAlignment="1">
      <alignment horizontal="center" vertical="center" wrapText="1"/>
    </xf>
    <xf numFmtId="0" fontId="50" fillId="14" borderId="20" xfId="0" applyFont="1" applyFill="1" applyBorder="1" applyAlignment="1">
      <alignment horizontal="center" vertical="center" wrapText="1"/>
    </xf>
    <xf numFmtId="0" fontId="50" fillId="14" borderId="0" xfId="0" applyFont="1" applyFill="1" applyAlignment="1">
      <alignment horizontal="center" vertical="center" wrapText="1"/>
    </xf>
    <xf numFmtId="0" fontId="50" fillId="14" borderId="22" xfId="0" applyFont="1" applyFill="1" applyBorder="1" applyAlignment="1">
      <alignment horizontal="center" vertical="center" wrapText="1"/>
    </xf>
    <xf numFmtId="0" fontId="50" fillId="14" borderId="21" xfId="0" applyFont="1" applyFill="1" applyBorder="1" applyAlignment="1">
      <alignment horizontal="center" vertical="center" wrapText="1"/>
    </xf>
    <xf numFmtId="0" fontId="50" fillId="14" borderId="19" xfId="0" applyFont="1" applyFill="1" applyBorder="1" applyAlignment="1">
      <alignment horizontal="center" vertical="center" wrapText="1"/>
    </xf>
    <xf numFmtId="0" fontId="50" fillId="14" borderId="24" xfId="0" applyFont="1" applyFill="1" applyBorder="1" applyAlignment="1">
      <alignment horizontal="center" vertical="center" wrapText="1"/>
    </xf>
    <xf numFmtId="0" fontId="55" fillId="13" borderId="0" xfId="0" quotePrefix="1" applyFont="1" applyFill="1" applyAlignment="1">
      <alignment horizontal="center" vertical="center"/>
    </xf>
    <xf numFmtId="168" fontId="58" fillId="5" borderId="0" xfId="0" applyNumberFormat="1" applyFont="1" applyFill="1" applyAlignment="1" applyProtection="1">
      <alignment horizontal="center" vertical="center"/>
      <protection locked="0"/>
    </xf>
    <xf numFmtId="166" fontId="10" fillId="2" borderId="37" xfId="0" applyNumberFormat="1" applyFont="1" applyFill="1" applyBorder="1" applyAlignment="1">
      <alignment horizontal="center" vertical="center" wrapText="1"/>
    </xf>
    <xf numFmtId="164" fontId="61" fillId="19" borderId="0" xfId="0" applyNumberFormat="1" applyFont="1" applyFill="1" applyAlignment="1">
      <alignment horizontal="center" vertical="center" wrapText="1"/>
    </xf>
    <xf numFmtId="0" fontId="2" fillId="12" borderId="28" xfId="0" applyFont="1" applyFill="1" applyBorder="1" applyAlignment="1">
      <alignment horizontal="left" vertical="center"/>
    </xf>
    <xf numFmtId="0" fontId="2" fillId="12" borderId="29" xfId="0" applyFont="1" applyFill="1" applyBorder="1" applyAlignment="1">
      <alignment horizontal="left" vertical="center"/>
    </xf>
    <xf numFmtId="0" fontId="2" fillId="12" borderId="27" xfId="0" applyFont="1" applyFill="1" applyBorder="1" applyAlignment="1">
      <alignment horizontal="left" vertical="center"/>
    </xf>
    <xf numFmtId="14" fontId="2" fillId="12" borderId="28" xfId="0" applyNumberFormat="1" applyFont="1" applyFill="1" applyBorder="1" applyAlignment="1">
      <alignment horizontal="left" vertical="center"/>
    </xf>
    <xf numFmtId="0" fontId="18" fillId="2" borderId="0" xfId="0" applyFont="1" applyFill="1" applyAlignment="1">
      <alignment horizontal="right" vertical="center" wrapText="1"/>
    </xf>
    <xf numFmtId="164" fontId="36" fillId="2" borderId="0" xfId="0" applyNumberFormat="1" applyFont="1" applyFill="1" applyAlignment="1">
      <alignment horizontal="center" vertical="center"/>
    </xf>
    <xf numFmtId="0" fontId="51" fillId="11" borderId="10" xfId="0" applyFont="1" applyFill="1" applyBorder="1" applyAlignment="1">
      <alignment horizontal="left" vertical="center"/>
    </xf>
    <xf numFmtId="0" fontId="51" fillId="11" borderId="3" xfId="0" applyFont="1" applyFill="1" applyBorder="1" applyAlignment="1">
      <alignment horizontal="left" vertical="center"/>
    </xf>
    <xf numFmtId="0" fontId="51" fillId="11" borderId="4" xfId="0" applyFont="1" applyFill="1" applyBorder="1" applyAlignment="1">
      <alignment horizontal="left" vertical="center"/>
    </xf>
    <xf numFmtId="164" fontId="36" fillId="2" borderId="0" xfId="0" applyNumberFormat="1" applyFont="1" applyFill="1" applyAlignment="1">
      <alignment horizontal="left" vertical="center"/>
    </xf>
    <xf numFmtId="0" fontId="8" fillId="2" borderId="5" xfId="0" applyFont="1" applyFill="1" applyBorder="1" applyAlignment="1">
      <alignment horizontal="left"/>
    </xf>
    <xf numFmtId="0" fontId="8" fillId="2" borderId="0" xfId="0" applyFont="1" applyFill="1" applyAlignment="1">
      <alignment horizontal="left"/>
    </xf>
    <xf numFmtId="0" fontId="8" fillId="2" borderId="6" xfId="0" applyFont="1" applyFill="1" applyBorder="1" applyAlignment="1">
      <alignment horizontal="left"/>
    </xf>
    <xf numFmtId="0" fontId="2" fillId="12" borderId="38" xfId="0" applyFont="1" applyFill="1" applyBorder="1" applyAlignment="1">
      <alignment horizontal="center" vertical="center"/>
    </xf>
    <xf numFmtId="0" fontId="2" fillId="12" borderId="39" xfId="0" applyFont="1" applyFill="1" applyBorder="1" applyAlignment="1">
      <alignment horizontal="center" vertical="center"/>
    </xf>
    <xf numFmtId="0" fontId="2" fillId="12" borderId="40" xfId="0" applyFont="1" applyFill="1" applyBorder="1" applyAlignment="1">
      <alignment horizontal="center" vertical="center"/>
    </xf>
    <xf numFmtId="0" fontId="2" fillId="12" borderId="41" xfId="0" applyFont="1" applyFill="1" applyBorder="1" applyAlignment="1">
      <alignment horizontal="center" vertical="center"/>
    </xf>
    <xf numFmtId="0" fontId="23" fillId="2" borderId="0" xfId="0" applyFont="1" applyFill="1" applyAlignment="1">
      <alignment horizontal="center" vertical="center" wrapText="1"/>
    </xf>
    <xf numFmtId="0" fontId="23" fillId="2" borderId="0" xfId="0" applyFont="1" applyFill="1" applyAlignment="1">
      <alignment horizontal="center" vertical="center"/>
    </xf>
    <xf numFmtId="0" fontId="23" fillId="2" borderId="8" xfId="0" applyFont="1" applyFill="1" applyBorder="1" applyAlignment="1">
      <alignment horizontal="center" vertical="center"/>
    </xf>
    <xf numFmtId="0" fontId="23" fillId="2" borderId="0" xfId="0" applyFont="1" applyFill="1" applyAlignment="1">
      <alignment horizontal="center"/>
    </xf>
    <xf numFmtId="0" fontId="57" fillId="11" borderId="37" xfId="0" applyFont="1" applyFill="1" applyBorder="1" applyAlignment="1">
      <alignment horizontal="center" vertical="center"/>
    </xf>
    <xf numFmtId="0" fontId="57" fillId="11" borderId="37" xfId="0" applyFont="1" applyFill="1" applyBorder="1" applyAlignment="1">
      <alignment horizontal="center" vertical="center" wrapText="1"/>
    </xf>
    <xf numFmtId="0" fontId="13" fillId="11" borderId="0" xfId="0" applyFont="1" applyFill="1" applyAlignment="1">
      <alignment horizontal="left" vertical="center" wrapText="1"/>
    </xf>
    <xf numFmtId="0" fontId="14" fillId="2" borderId="0" xfId="0" applyFont="1" applyFill="1" applyAlignment="1">
      <alignment horizontal="center" vertical="center"/>
    </xf>
    <xf numFmtId="0" fontId="17" fillId="2" borderId="0" xfId="0" applyFont="1" applyFill="1" applyAlignment="1">
      <alignment horizontal="center" vertical="center"/>
    </xf>
    <xf numFmtId="166" fontId="18" fillId="2" borderId="14" xfId="0" applyNumberFormat="1" applyFont="1" applyFill="1" applyBorder="1" applyAlignment="1">
      <alignment horizontal="left" vertical="center" wrapText="1"/>
    </xf>
    <xf numFmtId="166" fontId="18" fillId="2" borderId="13" xfId="0" applyNumberFormat="1" applyFont="1" applyFill="1" applyBorder="1" applyAlignment="1">
      <alignment horizontal="left" vertical="center" wrapText="1"/>
    </xf>
    <xf numFmtId="166" fontId="18" fillId="2" borderId="15" xfId="0" applyNumberFormat="1" applyFont="1" applyFill="1" applyBorder="1" applyAlignment="1">
      <alignment horizontal="left" vertical="center" wrapText="1"/>
    </xf>
    <xf numFmtId="0" fontId="58" fillId="2" borderId="5" xfId="0" applyFont="1" applyFill="1" applyBorder="1" applyAlignment="1">
      <alignment horizontal="right" vertical="center"/>
    </xf>
    <xf numFmtId="0" fontId="58" fillId="2" borderId="0" xfId="0" applyFont="1" applyFill="1" applyAlignment="1">
      <alignment horizontal="right" vertical="center"/>
    </xf>
    <xf numFmtId="44" fontId="56" fillId="2" borderId="14" xfId="0" applyNumberFormat="1" applyFont="1" applyFill="1" applyBorder="1" applyAlignment="1">
      <alignment horizontal="center" vertical="center"/>
    </xf>
    <xf numFmtId="44" fontId="56" fillId="2" borderId="15" xfId="0" applyNumberFormat="1" applyFont="1" applyFill="1" applyBorder="1" applyAlignment="1">
      <alignment horizontal="center" vertical="center"/>
    </xf>
    <xf numFmtId="0" fontId="57" fillId="11" borderId="0" xfId="0" applyFont="1" applyFill="1" applyAlignment="1">
      <alignment horizontal="center" vertical="center" wrapText="1"/>
    </xf>
    <xf numFmtId="0" fontId="45" fillId="0" borderId="2" xfId="0" applyFont="1" applyBorder="1" applyAlignment="1">
      <alignment horizontal="center" vertical="center"/>
    </xf>
    <xf numFmtId="8" fontId="0" fillId="0" borderId="14" xfId="0" applyNumberFormat="1" applyBorder="1" applyAlignment="1" applyProtection="1">
      <alignment horizontal="center" vertical="center"/>
      <protection locked="0"/>
    </xf>
    <xf numFmtId="44" fontId="0" fillId="0" borderId="15" xfId="0" applyNumberFormat="1" applyBorder="1" applyAlignment="1" applyProtection="1">
      <alignment horizontal="center" vertical="center"/>
      <protection locked="0"/>
    </xf>
    <xf numFmtId="0" fontId="45" fillId="0" borderId="1" xfId="0" applyFont="1" applyBorder="1" applyAlignment="1">
      <alignment horizontal="center" vertical="center"/>
    </xf>
    <xf numFmtId="0" fontId="45" fillId="0" borderId="11" xfId="0" applyFont="1" applyBorder="1" applyAlignment="1">
      <alignment horizontal="center" vertical="center"/>
    </xf>
    <xf numFmtId="0" fontId="45" fillId="0" borderId="12" xfId="0" applyFont="1" applyBorder="1" applyAlignment="1">
      <alignment horizontal="center" vertical="center"/>
    </xf>
    <xf numFmtId="0" fontId="21" fillId="0" borderId="14" xfId="0" applyFont="1" applyBorder="1" applyAlignment="1">
      <alignment horizontal="center" vertical="center"/>
    </xf>
    <xf numFmtId="0" fontId="21" fillId="0" borderId="15" xfId="0" applyFont="1" applyBorder="1" applyAlignment="1">
      <alignment horizontal="center" vertical="center"/>
    </xf>
    <xf numFmtId="0" fontId="2" fillId="5" borderId="2" xfId="0" applyFont="1" applyFill="1" applyBorder="1" applyAlignment="1" applyProtection="1">
      <alignment horizontal="left"/>
      <protection locked="0"/>
    </xf>
  </cellXfs>
  <cellStyles count="10">
    <cellStyle name="Euro" xfId="1" xr:uid="{00000000-0005-0000-0000-000000000000}"/>
    <cellStyle name="Lien hypertexte" xfId="2" builtinId="8"/>
    <cellStyle name="Lien hypertexte 2" xfId="3" xr:uid="{00000000-0005-0000-0000-000002000000}"/>
    <cellStyle name="Monétaire" xfId="4" builtinId="4"/>
    <cellStyle name="Monétaire 2" xfId="5" xr:uid="{00000000-0005-0000-0000-000004000000}"/>
    <cellStyle name="Normal" xfId="0" builtinId="0"/>
    <cellStyle name="Normal 2" xfId="6" xr:uid="{00000000-0005-0000-0000-000006000000}"/>
    <cellStyle name="Normal 4" xfId="9" xr:uid="{B2B653A8-EF20-4826-BA0C-D83268245908}"/>
    <cellStyle name="Pourcentage" xfId="7" builtinId="5"/>
    <cellStyle name="Pourcentage 2" xfId="8" xr:uid="{00000000-0005-0000-0000-000008000000}"/>
  </cellStyles>
  <dxfs count="15">
    <dxf>
      <border>
        <left/>
        <right/>
        <top/>
        <bottom/>
        <vertical/>
        <horizontal/>
      </border>
    </dxf>
    <dxf>
      <font>
        <color rgb="FFF1EEEB"/>
      </font>
    </dxf>
    <dxf>
      <font>
        <color theme="0"/>
      </font>
      <fill>
        <patternFill patternType="solid">
          <bgColor theme="0"/>
        </patternFill>
      </fill>
      <border>
        <left style="thin">
          <color rgb="FFC5BCB0"/>
        </left>
        <right/>
        <top/>
        <bottom/>
      </border>
    </dxf>
    <dxf>
      <font>
        <color theme="2"/>
      </font>
    </dxf>
    <dxf>
      <font>
        <color theme="2"/>
      </font>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s>
  <tableStyles count="0" defaultTableStyle="TableStyleMedium9" defaultPivotStyle="PivotStyleLight16"/>
  <colors>
    <mruColors>
      <color rgb="FFADECA2"/>
      <color rgb="FF0A6E46"/>
      <color rgb="FFC2DBD1"/>
      <color rgb="FF85B7A2"/>
      <color rgb="FF479274"/>
      <color rgb="FF619FAE"/>
      <color rgb="FFCADFE4"/>
      <color rgb="FFC41E4A"/>
      <color rgb="FF2C7F93"/>
      <color rgb="FF1774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g"/></Relationships>
</file>

<file path=xl/drawings/_rels/drawing14.xml.rels><?xml version="1.0" encoding="UTF-8" standalone="yes"?>
<Relationships xmlns="http://schemas.openxmlformats.org/package/2006/relationships"><Relationship Id="rId2" Type="http://schemas.openxmlformats.org/officeDocument/2006/relationships/image" Target="../media/image8.sv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drawing1.xml><?xml version="1.0" encoding="utf-8"?>
<xdr:wsDr xmlns:xdr="http://schemas.openxmlformats.org/drawingml/2006/spreadsheetDrawing" xmlns:a="http://schemas.openxmlformats.org/drawingml/2006/main">
  <xdr:twoCellAnchor>
    <xdr:from>
      <xdr:col>45</xdr:col>
      <xdr:colOff>485775</xdr:colOff>
      <xdr:row>0</xdr:row>
      <xdr:rowOff>66676</xdr:rowOff>
    </xdr:from>
    <xdr:to>
      <xdr:col>51</xdr:col>
      <xdr:colOff>276225</xdr:colOff>
      <xdr:row>4</xdr:row>
      <xdr:rowOff>228600</xdr:rowOff>
    </xdr:to>
    <xdr:sp macro="" textlink="">
      <xdr:nvSpPr>
        <xdr:cNvPr id="5" name="ZoneTexte 4">
          <a:extLst>
            <a:ext uri="{FF2B5EF4-FFF2-40B4-BE49-F238E27FC236}">
              <a16:creationId xmlns:a16="http://schemas.microsoft.com/office/drawing/2014/main" id="{00000000-0008-0000-0000-000005000000}"/>
            </a:ext>
          </a:extLst>
        </xdr:cNvPr>
        <xdr:cNvSpPr txBox="1"/>
      </xdr:nvSpPr>
      <xdr:spPr bwMode="auto">
        <a:xfrm>
          <a:off x="8105775" y="66676"/>
          <a:ext cx="2057400" cy="657224"/>
        </a:xfrm>
        <a:prstGeom prst="rect">
          <a:avLst/>
        </a:prstGeom>
        <a:noFill/>
        <a:ln w="9525" cmpd="sng">
          <a:solidFill>
            <a:srgbClr val="ADECA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u="none" cap="none">
              <a:solidFill>
                <a:schemeClr val="bg1"/>
              </a:solidFill>
              <a:latin typeface="Arial" panose="020B0604020202020204" pitchFamily="34" charset="0"/>
              <a:cs typeface="Arial" panose="020B0604020202020204" pitchFamily="34" charset="0"/>
            </a:rPr>
            <a:t>À</a:t>
          </a:r>
          <a:r>
            <a:rPr lang="fr-FR" sz="1200" b="1" u="none" cap="none" baseline="0">
              <a:solidFill>
                <a:schemeClr val="bg1"/>
              </a:solidFill>
              <a:latin typeface="Arial" panose="020B0604020202020204" pitchFamily="34" charset="0"/>
              <a:cs typeface="Arial" panose="020B0604020202020204" pitchFamily="34" charset="0"/>
            </a:rPr>
            <a:t> utiliser pour les entreprises de  -</a:t>
          </a:r>
          <a:r>
            <a:rPr lang="fr-FR" sz="1200" b="1" u="none" cap="none">
              <a:solidFill>
                <a:schemeClr val="bg1"/>
              </a:solidFill>
              <a:latin typeface="Arial" panose="020B0604020202020204" pitchFamily="34" charset="0"/>
              <a:cs typeface="Arial" panose="020B0604020202020204" pitchFamily="34" charset="0"/>
            </a:rPr>
            <a:t>10 </a:t>
          </a:r>
          <a:r>
            <a:rPr lang="fr-FR" sz="1050" b="1" u="none" cap="none">
              <a:solidFill>
                <a:schemeClr val="bg1"/>
              </a:solidFill>
              <a:latin typeface="Arial" panose="020B0604020202020204" pitchFamily="34" charset="0"/>
              <a:cs typeface="Arial" panose="020B0604020202020204" pitchFamily="34" charset="0"/>
            </a:rPr>
            <a:t>salariés</a:t>
          </a:r>
          <a:endParaRPr lang="fr-FR" sz="1050" b="1" u="none" cap="none" baseline="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900-000017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900-000018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900-000019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7434" name="Check Box 26" hidden="1">
              <a:extLst>
                <a:ext uri="{63B3BB69-23CF-44E3-9099-C40C66FF867C}">
                  <a14:compatExt spid="_x0000_s17434"/>
                </a:ext>
                <a:ext uri="{FF2B5EF4-FFF2-40B4-BE49-F238E27FC236}">
                  <a16:creationId xmlns:a16="http://schemas.microsoft.com/office/drawing/2014/main" id="{00000000-0008-0000-0900-00001A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7435" name="Check Box 27" hidden="1">
              <a:extLst>
                <a:ext uri="{63B3BB69-23CF-44E3-9099-C40C66FF867C}">
                  <a14:compatExt spid="_x0000_s17435"/>
                </a:ext>
                <a:ext uri="{FF2B5EF4-FFF2-40B4-BE49-F238E27FC236}">
                  <a16:creationId xmlns:a16="http://schemas.microsoft.com/office/drawing/2014/main" id="{00000000-0008-0000-0900-00001B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7436" name="Check Box 28" hidden="1">
              <a:extLst>
                <a:ext uri="{63B3BB69-23CF-44E3-9099-C40C66FF867C}">
                  <a14:compatExt spid="_x0000_s17436"/>
                </a:ext>
                <a:ext uri="{FF2B5EF4-FFF2-40B4-BE49-F238E27FC236}">
                  <a16:creationId xmlns:a16="http://schemas.microsoft.com/office/drawing/2014/main" id="{00000000-0008-0000-0900-00001C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900-00001E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900-00001F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900-000020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900-000021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7442" name="Check Box 34" hidden="1">
              <a:extLst>
                <a:ext uri="{63B3BB69-23CF-44E3-9099-C40C66FF867C}">
                  <a14:compatExt spid="_x0000_s17442"/>
                </a:ext>
                <a:ext uri="{FF2B5EF4-FFF2-40B4-BE49-F238E27FC236}">
                  <a16:creationId xmlns:a16="http://schemas.microsoft.com/office/drawing/2014/main" id="{00000000-0008-0000-0900-000022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7443" name="Check Box 35" hidden="1">
              <a:extLst>
                <a:ext uri="{63B3BB69-23CF-44E3-9099-C40C66FF867C}">
                  <a14:compatExt spid="_x0000_s17443"/>
                </a:ext>
                <a:ext uri="{FF2B5EF4-FFF2-40B4-BE49-F238E27FC236}">
                  <a16:creationId xmlns:a16="http://schemas.microsoft.com/office/drawing/2014/main" id="{00000000-0008-0000-0900-000023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2</xdr:col>
      <xdr:colOff>6251</xdr:colOff>
      <xdr:row>79</xdr:row>
      <xdr:rowOff>199050</xdr:rowOff>
    </xdr:to>
    <xdr:pic>
      <xdr:nvPicPr>
        <xdr:cNvPr id="3" name="Graphique 2" descr="Informations avec un remplissage uni">
          <a:extLst>
            <a:ext uri="{FF2B5EF4-FFF2-40B4-BE49-F238E27FC236}">
              <a16:creationId xmlns:a16="http://schemas.microsoft.com/office/drawing/2014/main" id="{5F9D24CB-9515-4372-9449-4F043EA057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2392025"/>
          <a:ext cx="177701"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4" name="Graphique 3">
          <a:extLst>
            <a:ext uri="{FF2B5EF4-FFF2-40B4-BE49-F238E27FC236}">
              <a16:creationId xmlns:a16="http://schemas.microsoft.com/office/drawing/2014/main" id="{643CFA78-F716-4773-81AB-905AFD81FB7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22088475"/>
          <a:ext cx="2150788" cy="8191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A00-000013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A00-000014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A00-000015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A00-000016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A00-000017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A00-000018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8458" name="Check Box 26" hidden="1">
              <a:extLst>
                <a:ext uri="{63B3BB69-23CF-44E3-9099-C40C66FF867C}">
                  <a14:compatExt spid="_x0000_s18458"/>
                </a:ext>
                <a:ext uri="{FF2B5EF4-FFF2-40B4-BE49-F238E27FC236}">
                  <a16:creationId xmlns:a16="http://schemas.microsoft.com/office/drawing/2014/main" id="{00000000-0008-0000-0A00-00001A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8459" name="Check Box 27" hidden="1">
              <a:extLst>
                <a:ext uri="{63B3BB69-23CF-44E3-9099-C40C66FF867C}">
                  <a14:compatExt spid="_x0000_s18459"/>
                </a:ext>
                <a:ext uri="{FF2B5EF4-FFF2-40B4-BE49-F238E27FC236}">
                  <a16:creationId xmlns:a16="http://schemas.microsoft.com/office/drawing/2014/main" id="{00000000-0008-0000-0A00-00001B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8460" name="Check Box 28" hidden="1">
              <a:extLst>
                <a:ext uri="{63B3BB69-23CF-44E3-9099-C40C66FF867C}">
                  <a14:compatExt spid="_x0000_s18460"/>
                </a:ext>
                <a:ext uri="{FF2B5EF4-FFF2-40B4-BE49-F238E27FC236}">
                  <a16:creationId xmlns:a16="http://schemas.microsoft.com/office/drawing/2014/main" id="{00000000-0008-0000-0A00-00001C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8461" name="Check Box 29" hidden="1">
              <a:extLst>
                <a:ext uri="{63B3BB69-23CF-44E3-9099-C40C66FF867C}">
                  <a14:compatExt spid="_x0000_s18461"/>
                </a:ext>
                <a:ext uri="{FF2B5EF4-FFF2-40B4-BE49-F238E27FC236}">
                  <a16:creationId xmlns:a16="http://schemas.microsoft.com/office/drawing/2014/main" id="{00000000-0008-0000-0A00-00001D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A00-00001E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A00-00001F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2</xdr:col>
      <xdr:colOff>6251</xdr:colOff>
      <xdr:row>79</xdr:row>
      <xdr:rowOff>199050</xdr:rowOff>
    </xdr:to>
    <xdr:pic>
      <xdr:nvPicPr>
        <xdr:cNvPr id="3" name="Graphique 2" descr="Informations avec un remplissage uni">
          <a:extLst>
            <a:ext uri="{FF2B5EF4-FFF2-40B4-BE49-F238E27FC236}">
              <a16:creationId xmlns:a16="http://schemas.microsoft.com/office/drawing/2014/main" id="{948A8882-E2CF-4ACE-9081-2C16FA0886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2392025"/>
          <a:ext cx="177701"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4" name="Graphique 3">
          <a:extLst>
            <a:ext uri="{FF2B5EF4-FFF2-40B4-BE49-F238E27FC236}">
              <a16:creationId xmlns:a16="http://schemas.microsoft.com/office/drawing/2014/main" id="{955D50D1-A252-4ADE-AFAD-74734C8C8FA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22088475"/>
          <a:ext cx="2150788" cy="81914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14</xdr:col>
      <xdr:colOff>721171</xdr:colOff>
      <xdr:row>0</xdr:row>
      <xdr:rowOff>47625</xdr:rowOff>
    </xdr:from>
    <xdr:to>
      <xdr:col>18</xdr:col>
      <xdr:colOff>31521</xdr:colOff>
      <xdr:row>4</xdr:row>
      <xdr:rowOff>95250</xdr:rowOff>
    </xdr:to>
    <xdr:pic>
      <xdr:nvPicPr>
        <xdr:cNvPr id="4" name="Image 3">
          <a:extLst>
            <a:ext uri="{FF2B5EF4-FFF2-40B4-BE49-F238E27FC236}">
              <a16:creationId xmlns:a16="http://schemas.microsoft.com/office/drawing/2014/main" id="{B0EFAB1B-F2AB-D1EE-FC64-C977522417E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12" b="-1"/>
        <a:stretch/>
      </xdr:blipFill>
      <xdr:spPr>
        <a:xfrm>
          <a:off x="11932096" y="47625"/>
          <a:ext cx="2453600" cy="762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14</xdr:col>
      <xdr:colOff>609599</xdr:colOff>
      <xdr:row>82</xdr:row>
      <xdr:rowOff>168778</xdr:rowOff>
    </xdr:to>
    <xdr:pic>
      <xdr:nvPicPr>
        <xdr:cNvPr id="2" name="Imag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38100"/>
          <a:ext cx="11229974" cy="15751678"/>
        </a:xfrm>
        <a:prstGeom prst="rect">
          <a:avLst/>
        </a:prstGeom>
        <a:ln>
          <a:solidFill>
            <a:srgbClr val="177478"/>
          </a:solid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47625</xdr:colOff>
      <xdr:row>5</xdr:row>
      <xdr:rowOff>19050</xdr:rowOff>
    </xdr:from>
    <xdr:to>
      <xdr:col>2</xdr:col>
      <xdr:colOff>695325</xdr:colOff>
      <xdr:row>8</xdr:row>
      <xdr:rowOff>95250</xdr:rowOff>
    </xdr:to>
    <xdr:pic>
      <xdr:nvPicPr>
        <xdr:cNvPr id="2" name="Graphique 1" descr="Avertissement avec un remplissage uni">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114925" y="828675"/>
          <a:ext cx="647700" cy="647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100-00000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2</xdr:col>
      <xdr:colOff>6251</xdr:colOff>
      <xdr:row>79</xdr:row>
      <xdr:rowOff>199050</xdr:rowOff>
    </xdr:to>
    <xdr:pic>
      <xdr:nvPicPr>
        <xdr:cNvPr id="3" name="Graphique 2" descr="Informations avec un remplissage uni">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0020300"/>
          <a:ext cx="180000"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7" name="Graphique 6">
          <a:extLst>
            <a:ext uri="{FF2B5EF4-FFF2-40B4-BE49-F238E27FC236}">
              <a16:creationId xmlns:a16="http://schemas.microsoft.com/office/drawing/2014/main" id="{B946B698-2E60-77E1-0F8E-46297605D4B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200-00001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6166" name="Check Box 22" hidden="1">
              <a:extLst>
                <a:ext uri="{63B3BB69-23CF-44E3-9099-C40C66FF867C}">
                  <a14:compatExt spid="_x0000_s6166"/>
                </a:ext>
                <a:ext uri="{FF2B5EF4-FFF2-40B4-BE49-F238E27FC236}">
                  <a16:creationId xmlns:a16="http://schemas.microsoft.com/office/drawing/2014/main" id="{00000000-0008-0000-0200-00001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6167" name="Check Box 23" hidden="1">
              <a:extLst>
                <a:ext uri="{63B3BB69-23CF-44E3-9099-C40C66FF867C}">
                  <a14:compatExt spid="_x0000_s6167"/>
                </a:ext>
                <a:ext uri="{FF2B5EF4-FFF2-40B4-BE49-F238E27FC236}">
                  <a16:creationId xmlns:a16="http://schemas.microsoft.com/office/drawing/2014/main" id="{00000000-0008-0000-0200-00001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6168" name="Check Box 24" hidden="1">
              <a:extLst>
                <a:ext uri="{63B3BB69-23CF-44E3-9099-C40C66FF867C}">
                  <a14:compatExt spid="_x0000_s6168"/>
                </a:ext>
                <a:ext uri="{FF2B5EF4-FFF2-40B4-BE49-F238E27FC236}">
                  <a16:creationId xmlns:a16="http://schemas.microsoft.com/office/drawing/2014/main" id="{00000000-0008-0000-0200-00001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200-00001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200-00001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2</xdr:col>
      <xdr:colOff>6251</xdr:colOff>
      <xdr:row>79</xdr:row>
      <xdr:rowOff>199050</xdr:rowOff>
    </xdr:to>
    <xdr:pic>
      <xdr:nvPicPr>
        <xdr:cNvPr id="3" name="Graphique 2" descr="Informations avec un remplissage uni">
          <a:extLst>
            <a:ext uri="{FF2B5EF4-FFF2-40B4-BE49-F238E27FC236}">
              <a16:creationId xmlns:a16="http://schemas.microsoft.com/office/drawing/2014/main" id="{7D3FDD86-EB86-4D28-ABCF-9B74E14FF4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2392025"/>
          <a:ext cx="177701"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4" name="Graphique 3">
          <a:extLst>
            <a:ext uri="{FF2B5EF4-FFF2-40B4-BE49-F238E27FC236}">
              <a16:creationId xmlns:a16="http://schemas.microsoft.com/office/drawing/2014/main" id="{7BC2319F-5AC2-4DFF-A08D-9671BAD54FB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22088475"/>
          <a:ext cx="2150788" cy="8191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300-00001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300-00001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300-00001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300-00001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1290" name="Check Box 26" hidden="1">
              <a:extLst>
                <a:ext uri="{63B3BB69-23CF-44E3-9099-C40C66FF867C}">
                  <a14:compatExt spid="_x0000_s11290"/>
                </a:ext>
                <a:ext uri="{FF2B5EF4-FFF2-40B4-BE49-F238E27FC236}">
                  <a16:creationId xmlns:a16="http://schemas.microsoft.com/office/drawing/2014/main" id="{00000000-0008-0000-0300-00001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1291" name="Check Box 27" hidden="1">
              <a:extLst>
                <a:ext uri="{63B3BB69-23CF-44E3-9099-C40C66FF867C}">
                  <a14:compatExt spid="_x0000_s11291"/>
                </a:ext>
                <a:ext uri="{FF2B5EF4-FFF2-40B4-BE49-F238E27FC236}">
                  <a16:creationId xmlns:a16="http://schemas.microsoft.com/office/drawing/2014/main" id="{00000000-0008-0000-0300-00001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2</xdr:col>
      <xdr:colOff>6251</xdr:colOff>
      <xdr:row>79</xdr:row>
      <xdr:rowOff>199050</xdr:rowOff>
    </xdr:to>
    <xdr:pic>
      <xdr:nvPicPr>
        <xdr:cNvPr id="3" name="Graphique 2" descr="Informations avec un remplissage uni">
          <a:extLst>
            <a:ext uri="{FF2B5EF4-FFF2-40B4-BE49-F238E27FC236}">
              <a16:creationId xmlns:a16="http://schemas.microsoft.com/office/drawing/2014/main" id="{D9FB8CB8-D644-4D6F-B681-FE94BD8FA5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2392025"/>
          <a:ext cx="177701"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4" name="Graphique 3">
          <a:extLst>
            <a:ext uri="{FF2B5EF4-FFF2-40B4-BE49-F238E27FC236}">
              <a16:creationId xmlns:a16="http://schemas.microsoft.com/office/drawing/2014/main" id="{A2DE3DC6-7FC3-4033-853C-FD50843A8BB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22088475"/>
          <a:ext cx="2150788" cy="8191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400-00001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400-00001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400-00001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400-00001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400-00001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400-00001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2</xdr:col>
      <xdr:colOff>6251</xdr:colOff>
      <xdr:row>79</xdr:row>
      <xdr:rowOff>199050</xdr:rowOff>
    </xdr:to>
    <xdr:pic>
      <xdr:nvPicPr>
        <xdr:cNvPr id="3" name="Graphique 2" descr="Informations avec un remplissage uni">
          <a:extLst>
            <a:ext uri="{FF2B5EF4-FFF2-40B4-BE49-F238E27FC236}">
              <a16:creationId xmlns:a16="http://schemas.microsoft.com/office/drawing/2014/main" id="{9771E1E3-E92C-4419-956E-C262B908A9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2392025"/>
          <a:ext cx="177701"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4" name="Graphique 3">
          <a:extLst>
            <a:ext uri="{FF2B5EF4-FFF2-40B4-BE49-F238E27FC236}">
              <a16:creationId xmlns:a16="http://schemas.microsoft.com/office/drawing/2014/main" id="{AB0CD98A-5904-4271-B471-23049E0C41B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22088475"/>
          <a:ext cx="2150788" cy="8191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3333" name="Check Box 21" hidden="1">
              <a:extLst>
                <a:ext uri="{63B3BB69-23CF-44E3-9099-C40C66FF867C}">
                  <a14:compatExt spid="_x0000_s13333"/>
                </a:ext>
                <a:ext uri="{FF2B5EF4-FFF2-40B4-BE49-F238E27FC236}">
                  <a16:creationId xmlns:a16="http://schemas.microsoft.com/office/drawing/2014/main" id="{00000000-0008-0000-0500-000015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500-000016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00000000-0008-0000-0500-000019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3338" name="Check Box 26" hidden="1">
              <a:extLst>
                <a:ext uri="{63B3BB69-23CF-44E3-9099-C40C66FF867C}">
                  <a14:compatExt spid="_x0000_s13338"/>
                </a:ext>
                <a:ext uri="{FF2B5EF4-FFF2-40B4-BE49-F238E27FC236}">
                  <a16:creationId xmlns:a16="http://schemas.microsoft.com/office/drawing/2014/main" id="{00000000-0008-0000-0500-00001A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500-00001D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500-00001E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500-00001F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500-000020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500-000021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500-000022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2</xdr:col>
      <xdr:colOff>6251</xdr:colOff>
      <xdr:row>79</xdr:row>
      <xdr:rowOff>199050</xdr:rowOff>
    </xdr:to>
    <xdr:pic>
      <xdr:nvPicPr>
        <xdr:cNvPr id="3" name="Graphique 2" descr="Informations avec un remplissage uni">
          <a:extLst>
            <a:ext uri="{FF2B5EF4-FFF2-40B4-BE49-F238E27FC236}">
              <a16:creationId xmlns:a16="http://schemas.microsoft.com/office/drawing/2014/main" id="{55006999-0395-4668-BE9C-E9188847C1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2392025"/>
          <a:ext cx="177701"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4" name="Graphique 3">
          <a:extLst>
            <a:ext uri="{FF2B5EF4-FFF2-40B4-BE49-F238E27FC236}">
              <a16:creationId xmlns:a16="http://schemas.microsoft.com/office/drawing/2014/main" id="{F8DBF293-EC08-4C10-AA16-008688286EC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22088475"/>
          <a:ext cx="2150788" cy="8191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600-000013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600-000014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600-000015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600-000016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600-000019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600-00001A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600-00001B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600-00001C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600-00001D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600-00001E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2</xdr:col>
      <xdr:colOff>6251</xdr:colOff>
      <xdr:row>79</xdr:row>
      <xdr:rowOff>199050</xdr:rowOff>
    </xdr:to>
    <xdr:pic>
      <xdr:nvPicPr>
        <xdr:cNvPr id="3" name="Graphique 2" descr="Informations avec un remplissage uni">
          <a:extLst>
            <a:ext uri="{FF2B5EF4-FFF2-40B4-BE49-F238E27FC236}">
              <a16:creationId xmlns:a16="http://schemas.microsoft.com/office/drawing/2014/main" id="{77326A3D-33ED-421B-ACAB-8A5EA877D7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2392025"/>
          <a:ext cx="177701"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4" name="Graphique 3">
          <a:extLst>
            <a:ext uri="{FF2B5EF4-FFF2-40B4-BE49-F238E27FC236}">
              <a16:creationId xmlns:a16="http://schemas.microsoft.com/office/drawing/2014/main" id="{6205B94C-542E-47DA-97B9-C15114275F3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22088475"/>
          <a:ext cx="2150788" cy="8191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700-000014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700-000015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700-000016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700-000017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5386" name="Check Box 26" hidden="1">
              <a:extLst>
                <a:ext uri="{63B3BB69-23CF-44E3-9099-C40C66FF867C}">
                  <a14:compatExt spid="_x0000_s15386"/>
                </a:ext>
                <a:ext uri="{FF2B5EF4-FFF2-40B4-BE49-F238E27FC236}">
                  <a16:creationId xmlns:a16="http://schemas.microsoft.com/office/drawing/2014/main" id="{00000000-0008-0000-0700-00001A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5387" name="Check Box 27" hidden="1">
              <a:extLst>
                <a:ext uri="{63B3BB69-23CF-44E3-9099-C40C66FF867C}">
                  <a14:compatExt spid="_x0000_s15387"/>
                </a:ext>
                <a:ext uri="{FF2B5EF4-FFF2-40B4-BE49-F238E27FC236}">
                  <a16:creationId xmlns:a16="http://schemas.microsoft.com/office/drawing/2014/main" id="{00000000-0008-0000-0700-00001B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5388" name="Check Box 28" hidden="1">
              <a:extLst>
                <a:ext uri="{63B3BB69-23CF-44E3-9099-C40C66FF867C}">
                  <a14:compatExt spid="_x0000_s15388"/>
                </a:ext>
                <a:ext uri="{FF2B5EF4-FFF2-40B4-BE49-F238E27FC236}">
                  <a16:creationId xmlns:a16="http://schemas.microsoft.com/office/drawing/2014/main" id="{00000000-0008-0000-0700-00001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5389" name="Check Box 29" hidden="1">
              <a:extLst>
                <a:ext uri="{63B3BB69-23CF-44E3-9099-C40C66FF867C}">
                  <a14:compatExt spid="_x0000_s15389"/>
                </a:ext>
                <a:ext uri="{FF2B5EF4-FFF2-40B4-BE49-F238E27FC236}">
                  <a16:creationId xmlns:a16="http://schemas.microsoft.com/office/drawing/2014/main" id="{00000000-0008-0000-0700-00001D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700-00001E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700-00001F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2</xdr:col>
      <xdr:colOff>6251</xdr:colOff>
      <xdr:row>79</xdr:row>
      <xdr:rowOff>199050</xdr:rowOff>
    </xdr:to>
    <xdr:pic>
      <xdr:nvPicPr>
        <xdr:cNvPr id="3" name="Graphique 2" descr="Informations avec un remplissage uni">
          <a:extLst>
            <a:ext uri="{FF2B5EF4-FFF2-40B4-BE49-F238E27FC236}">
              <a16:creationId xmlns:a16="http://schemas.microsoft.com/office/drawing/2014/main" id="{1FE675C7-2E83-4121-B038-DE9CFD10DA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2392025"/>
          <a:ext cx="177701"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4" name="Graphique 3">
          <a:extLst>
            <a:ext uri="{FF2B5EF4-FFF2-40B4-BE49-F238E27FC236}">
              <a16:creationId xmlns:a16="http://schemas.microsoft.com/office/drawing/2014/main" id="{49994B04-9039-40CC-8115-C3B10F8E354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22088475"/>
          <a:ext cx="2150788" cy="8191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800-000013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800-000014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800-000015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800-000016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800-000017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800-000018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6411" name="Check Box 27" hidden="1">
              <a:extLst>
                <a:ext uri="{63B3BB69-23CF-44E3-9099-C40C66FF867C}">
                  <a14:compatExt spid="_x0000_s16411"/>
                </a:ext>
                <a:ext uri="{FF2B5EF4-FFF2-40B4-BE49-F238E27FC236}">
                  <a16:creationId xmlns:a16="http://schemas.microsoft.com/office/drawing/2014/main" id="{00000000-0008-0000-0800-00001B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6412" name="Check Box 28" hidden="1">
              <a:extLst>
                <a:ext uri="{63B3BB69-23CF-44E3-9099-C40C66FF867C}">
                  <a14:compatExt spid="_x0000_s16412"/>
                </a:ext>
                <a:ext uri="{FF2B5EF4-FFF2-40B4-BE49-F238E27FC236}">
                  <a16:creationId xmlns:a16="http://schemas.microsoft.com/office/drawing/2014/main" id="{00000000-0008-0000-0800-00001C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6413" name="Check Box 29" hidden="1">
              <a:extLst>
                <a:ext uri="{63B3BB69-23CF-44E3-9099-C40C66FF867C}">
                  <a14:compatExt spid="_x0000_s16413"/>
                </a:ext>
                <a:ext uri="{FF2B5EF4-FFF2-40B4-BE49-F238E27FC236}">
                  <a16:creationId xmlns:a16="http://schemas.microsoft.com/office/drawing/2014/main" id="{00000000-0008-0000-0800-00001D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800-00001E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800-00001F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800-000020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2</xdr:col>
      <xdr:colOff>6251</xdr:colOff>
      <xdr:row>79</xdr:row>
      <xdr:rowOff>199050</xdr:rowOff>
    </xdr:to>
    <xdr:pic>
      <xdr:nvPicPr>
        <xdr:cNvPr id="3" name="Graphique 2" descr="Informations avec un remplissage uni">
          <a:extLst>
            <a:ext uri="{FF2B5EF4-FFF2-40B4-BE49-F238E27FC236}">
              <a16:creationId xmlns:a16="http://schemas.microsoft.com/office/drawing/2014/main" id="{1CA4BE0E-DCEA-401B-AFB8-E0D0CA58AC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2392025"/>
          <a:ext cx="177701"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4" name="Graphique 3">
          <a:extLst>
            <a:ext uri="{FF2B5EF4-FFF2-40B4-BE49-F238E27FC236}">
              <a16:creationId xmlns:a16="http://schemas.microsoft.com/office/drawing/2014/main" id="{10691B74-BB5A-4270-91B2-64EBE49C846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22088475"/>
          <a:ext cx="2150788" cy="8191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operactions.sharepoint.com/Users/GT0252/Desktop/TEST%20ABT%20calcul&#233;%20par%20GES.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ulletin5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isie des données + guide"/>
      <sheetName val="Bulletin n°1"/>
      <sheetName val="Bulletin n°2"/>
      <sheetName val="Bulletin n°3"/>
      <sheetName val="Bulletin n°4"/>
      <sheetName val="Bulletin n°5"/>
      <sheetName val="Bulletin n°6"/>
      <sheetName val="Bulletin n°7"/>
      <sheetName val="Bulletin n°8"/>
      <sheetName val="Bulletin n°9"/>
      <sheetName val="Bulletin n°10"/>
      <sheetName val="Fiche récapitulative"/>
      <sheetName val="Fonctionnement"/>
    </sheetNames>
    <sheetDataSet>
      <sheetData sheetId="0" refreshError="1">
        <row r="25">
          <cell r="U25" t="str">
            <v>Gamme GER</v>
          </cell>
        </row>
        <row r="92">
          <cell r="AV92">
            <v>742.92</v>
          </cell>
        </row>
        <row r="95">
          <cell r="AV95">
            <v>822.72</v>
          </cell>
        </row>
        <row r="107">
          <cell r="O107">
            <v>3290.88</v>
          </cell>
          <cell r="Z107">
            <v>2971.66</v>
          </cell>
        </row>
        <row r="108">
          <cell r="O108">
            <v>6581.76</v>
          </cell>
          <cell r="Z108">
            <v>5943.33</v>
          </cell>
        </row>
        <row r="110">
          <cell r="AK110">
            <v>9.6999999999999989E-2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lletin52"/>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67.xml"/><Relationship Id="rId13" Type="http://schemas.openxmlformats.org/officeDocument/2006/relationships/ctrlProp" Target="../ctrlProps/ctrlProp72.xml"/><Relationship Id="rId3" Type="http://schemas.openxmlformats.org/officeDocument/2006/relationships/vmlDrawing" Target="../drawings/vmlDrawing9.vml"/><Relationship Id="rId7" Type="http://schemas.openxmlformats.org/officeDocument/2006/relationships/ctrlProp" Target="../ctrlProps/ctrlProp66.xml"/><Relationship Id="rId12" Type="http://schemas.openxmlformats.org/officeDocument/2006/relationships/ctrlProp" Target="../ctrlProps/ctrlProp71.xml"/><Relationship Id="rId2" Type="http://schemas.openxmlformats.org/officeDocument/2006/relationships/drawing" Target="../drawings/drawing10.xml"/><Relationship Id="rId1" Type="http://schemas.openxmlformats.org/officeDocument/2006/relationships/printerSettings" Target="../printerSettings/printerSettings16.bin"/><Relationship Id="rId6" Type="http://schemas.openxmlformats.org/officeDocument/2006/relationships/ctrlProp" Target="../ctrlProps/ctrlProp65.xml"/><Relationship Id="rId11" Type="http://schemas.openxmlformats.org/officeDocument/2006/relationships/ctrlProp" Target="../ctrlProps/ctrlProp70.xml"/><Relationship Id="rId5" Type="http://schemas.openxmlformats.org/officeDocument/2006/relationships/ctrlProp" Target="../ctrlProps/ctrlProp64.xml"/><Relationship Id="rId15" Type="http://schemas.openxmlformats.org/officeDocument/2006/relationships/ctrlProp" Target="../ctrlProps/ctrlProp74.xml"/><Relationship Id="rId10" Type="http://schemas.openxmlformats.org/officeDocument/2006/relationships/ctrlProp" Target="../ctrlProps/ctrlProp69.xml"/><Relationship Id="rId4" Type="http://schemas.openxmlformats.org/officeDocument/2006/relationships/ctrlProp" Target="../ctrlProps/ctrlProp63.xml"/><Relationship Id="rId9" Type="http://schemas.openxmlformats.org/officeDocument/2006/relationships/ctrlProp" Target="../ctrlProps/ctrlProp68.xml"/><Relationship Id="rId14" Type="http://schemas.openxmlformats.org/officeDocument/2006/relationships/ctrlProp" Target="../ctrlProps/ctrlProp73.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79.xml"/><Relationship Id="rId13" Type="http://schemas.openxmlformats.org/officeDocument/2006/relationships/ctrlProp" Target="../ctrlProps/ctrlProp84.xml"/><Relationship Id="rId3" Type="http://schemas.openxmlformats.org/officeDocument/2006/relationships/vmlDrawing" Target="../drawings/vmlDrawing10.vml"/><Relationship Id="rId7" Type="http://schemas.openxmlformats.org/officeDocument/2006/relationships/ctrlProp" Target="../ctrlProps/ctrlProp78.xml"/><Relationship Id="rId12" Type="http://schemas.openxmlformats.org/officeDocument/2006/relationships/ctrlProp" Target="../ctrlProps/ctrlProp83.xml"/><Relationship Id="rId2" Type="http://schemas.openxmlformats.org/officeDocument/2006/relationships/drawing" Target="../drawings/drawing11.xml"/><Relationship Id="rId1" Type="http://schemas.openxmlformats.org/officeDocument/2006/relationships/printerSettings" Target="../printerSettings/printerSettings17.bin"/><Relationship Id="rId6" Type="http://schemas.openxmlformats.org/officeDocument/2006/relationships/ctrlProp" Target="../ctrlProps/ctrlProp77.xml"/><Relationship Id="rId11" Type="http://schemas.openxmlformats.org/officeDocument/2006/relationships/ctrlProp" Target="../ctrlProps/ctrlProp82.xml"/><Relationship Id="rId5" Type="http://schemas.openxmlformats.org/officeDocument/2006/relationships/ctrlProp" Target="../ctrlProps/ctrlProp76.xml"/><Relationship Id="rId15" Type="http://schemas.openxmlformats.org/officeDocument/2006/relationships/ctrlProp" Target="../ctrlProps/ctrlProp86.xml"/><Relationship Id="rId10" Type="http://schemas.openxmlformats.org/officeDocument/2006/relationships/ctrlProp" Target="../ctrlProps/ctrlProp81.xml"/><Relationship Id="rId4" Type="http://schemas.openxmlformats.org/officeDocument/2006/relationships/ctrlProp" Target="../ctrlProps/ctrlProp75.xml"/><Relationship Id="rId9" Type="http://schemas.openxmlformats.org/officeDocument/2006/relationships/ctrlProp" Target="../ctrlProps/ctrlProp80.xml"/><Relationship Id="rId14" Type="http://schemas.openxmlformats.org/officeDocument/2006/relationships/ctrlProp" Target="../ctrlProps/ctrlProp85.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drawing" Target="../drawings/drawing3.xml"/><Relationship Id="rId7" Type="http://schemas.openxmlformats.org/officeDocument/2006/relationships/ctrlProp" Target="../ctrlProps/ctrlProp5.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trlProp" Target="../ctrlProps/ctrlProp4.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vmlDrawing" Target="../drawings/vmlDrawing2.vml"/><Relationship Id="rId9" Type="http://schemas.openxmlformats.org/officeDocument/2006/relationships/ctrlProp" Target="../ctrlProps/ctrlProp7.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2.xml"/><Relationship Id="rId3" Type="http://schemas.openxmlformats.org/officeDocument/2006/relationships/drawing" Target="../drawings/drawing4.xml"/><Relationship Id="rId7" Type="http://schemas.openxmlformats.org/officeDocument/2006/relationships/ctrlProp" Target="../ctrlProps/ctrlProp11.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trlProp" Target="../ctrlProps/ctrlProp10.xml"/><Relationship Id="rId5" Type="http://schemas.openxmlformats.org/officeDocument/2006/relationships/ctrlProp" Target="../ctrlProps/ctrlProp9.xml"/><Relationship Id="rId10" Type="http://schemas.openxmlformats.org/officeDocument/2006/relationships/ctrlProp" Target="../ctrlProps/ctrlProp14.xml"/><Relationship Id="rId4" Type="http://schemas.openxmlformats.org/officeDocument/2006/relationships/vmlDrawing" Target="../drawings/vmlDrawing3.vml"/><Relationship Id="rId9" Type="http://schemas.openxmlformats.org/officeDocument/2006/relationships/ctrlProp" Target="../ctrlProps/ctrlProp1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8.xml"/><Relationship Id="rId3" Type="http://schemas.openxmlformats.org/officeDocument/2006/relationships/drawing" Target="../drawings/drawing5.xml"/><Relationship Id="rId7" Type="http://schemas.openxmlformats.org/officeDocument/2006/relationships/ctrlProp" Target="../ctrlProps/ctrlProp17.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ctrlProp" Target="../ctrlProps/ctrlProp16.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vmlDrawing" Target="../drawings/vmlDrawing4.vml"/><Relationship Id="rId9" Type="http://schemas.openxmlformats.org/officeDocument/2006/relationships/ctrlProp" Target="../ctrlProps/ctrlProp19.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3" Type="http://schemas.openxmlformats.org/officeDocument/2006/relationships/vmlDrawing" Target="../drawings/vmlDrawing5.vml"/><Relationship Id="rId7" Type="http://schemas.openxmlformats.org/officeDocument/2006/relationships/ctrlProp" Target="../ctrlProps/ctrlProp24.xml"/><Relationship Id="rId12" Type="http://schemas.openxmlformats.org/officeDocument/2006/relationships/ctrlProp" Target="../ctrlProps/ctrlProp29.xml"/><Relationship Id="rId2" Type="http://schemas.openxmlformats.org/officeDocument/2006/relationships/drawing" Target="../drawings/drawing6.xml"/><Relationship Id="rId1" Type="http://schemas.openxmlformats.org/officeDocument/2006/relationships/printerSettings" Target="../printerSettings/printerSettings11.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4.xml"/><Relationship Id="rId13" Type="http://schemas.openxmlformats.org/officeDocument/2006/relationships/ctrlProp" Target="../ctrlProps/ctrlProp39.xml"/><Relationship Id="rId3" Type="http://schemas.openxmlformats.org/officeDocument/2006/relationships/drawing" Target="../drawings/drawing7.xml"/><Relationship Id="rId7" Type="http://schemas.openxmlformats.org/officeDocument/2006/relationships/ctrlProp" Target="../ctrlProps/ctrlProp33.xml"/><Relationship Id="rId12" Type="http://schemas.openxmlformats.org/officeDocument/2006/relationships/ctrlProp" Target="../ctrlProps/ctrlProp38.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ctrlProp" Target="../ctrlProps/ctrlProp32.xml"/><Relationship Id="rId11" Type="http://schemas.openxmlformats.org/officeDocument/2006/relationships/ctrlProp" Target="../ctrlProps/ctrlProp37.xml"/><Relationship Id="rId5" Type="http://schemas.openxmlformats.org/officeDocument/2006/relationships/ctrlProp" Target="../ctrlProps/ctrlProp31.xml"/><Relationship Id="rId10" Type="http://schemas.openxmlformats.org/officeDocument/2006/relationships/ctrlProp" Target="../ctrlProps/ctrlProp36.xml"/><Relationship Id="rId4" Type="http://schemas.openxmlformats.org/officeDocument/2006/relationships/vmlDrawing" Target="../drawings/vmlDrawing6.vml"/><Relationship Id="rId9" Type="http://schemas.openxmlformats.org/officeDocument/2006/relationships/ctrlProp" Target="../ctrlProps/ctrlProp35.xml"/><Relationship Id="rId14" Type="http://schemas.openxmlformats.org/officeDocument/2006/relationships/ctrlProp" Target="../ctrlProps/ctrlProp40.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3" Type="http://schemas.openxmlformats.org/officeDocument/2006/relationships/vmlDrawing" Target="../drawings/vmlDrawing7.vml"/><Relationship Id="rId7" Type="http://schemas.openxmlformats.org/officeDocument/2006/relationships/ctrlProp" Target="../ctrlProps/ctrlProp44.xml"/><Relationship Id="rId12" Type="http://schemas.openxmlformats.org/officeDocument/2006/relationships/ctrlProp" Target="../ctrlProps/ctrlProp49.xml"/><Relationship Id="rId2" Type="http://schemas.openxmlformats.org/officeDocument/2006/relationships/drawing" Target="../drawings/drawing8.xml"/><Relationship Id="rId1" Type="http://schemas.openxmlformats.org/officeDocument/2006/relationships/printerSettings" Target="../printerSettings/printerSettings14.bin"/><Relationship Id="rId6" Type="http://schemas.openxmlformats.org/officeDocument/2006/relationships/ctrlProp" Target="../ctrlProps/ctrlProp43.xml"/><Relationship Id="rId11" Type="http://schemas.openxmlformats.org/officeDocument/2006/relationships/ctrlProp" Target="../ctrlProps/ctrlProp48.xml"/><Relationship Id="rId5" Type="http://schemas.openxmlformats.org/officeDocument/2006/relationships/ctrlProp" Target="../ctrlProps/ctrlProp42.xml"/><Relationship Id="rId10" Type="http://schemas.openxmlformats.org/officeDocument/2006/relationships/ctrlProp" Target="../ctrlProps/ctrlProp47.xml"/><Relationship Id="rId4" Type="http://schemas.openxmlformats.org/officeDocument/2006/relationships/ctrlProp" Target="../ctrlProps/ctrlProp41.xml"/><Relationship Id="rId9" Type="http://schemas.openxmlformats.org/officeDocument/2006/relationships/ctrlProp" Target="../ctrlProps/ctrlProp4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5.xml"/><Relationship Id="rId13" Type="http://schemas.openxmlformats.org/officeDocument/2006/relationships/ctrlProp" Target="../ctrlProps/ctrlProp60.xml"/><Relationship Id="rId3" Type="http://schemas.openxmlformats.org/officeDocument/2006/relationships/vmlDrawing" Target="../drawings/vmlDrawing8.vml"/><Relationship Id="rId7" Type="http://schemas.openxmlformats.org/officeDocument/2006/relationships/ctrlProp" Target="../ctrlProps/ctrlProp54.xml"/><Relationship Id="rId12" Type="http://schemas.openxmlformats.org/officeDocument/2006/relationships/ctrlProp" Target="../ctrlProps/ctrlProp59.xml"/><Relationship Id="rId2" Type="http://schemas.openxmlformats.org/officeDocument/2006/relationships/drawing" Target="../drawings/drawing9.xml"/><Relationship Id="rId1" Type="http://schemas.openxmlformats.org/officeDocument/2006/relationships/printerSettings" Target="../printerSettings/printerSettings15.bin"/><Relationship Id="rId6" Type="http://schemas.openxmlformats.org/officeDocument/2006/relationships/ctrlProp" Target="../ctrlProps/ctrlProp53.xml"/><Relationship Id="rId11" Type="http://schemas.openxmlformats.org/officeDocument/2006/relationships/ctrlProp" Target="../ctrlProps/ctrlProp58.xml"/><Relationship Id="rId5" Type="http://schemas.openxmlformats.org/officeDocument/2006/relationships/ctrlProp" Target="../ctrlProps/ctrlProp52.xml"/><Relationship Id="rId15" Type="http://schemas.openxmlformats.org/officeDocument/2006/relationships/ctrlProp" Target="../ctrlProps/ctrlProp62.xml"/><Relationship Id="rId10" Type="http://schemas.openxmlformats.org/officeDocument/2006/relationships/ctrlProp" Target="../ctrlProps/ctrlProp57.xml"/><Relationship Id="rId4" Type="http://schemas.openxmlformats.org/officeDocument/2006/relationships/ctrlProp" Target="../ctrlProps/ctrlProp51.xml"/><Relationship Id="rId9" Type="http://schemas.openxmlformats.org/officeDocument/2006/relationships/ctrlProp" Target="../ctrlProps/ctrlProp56.xml"/><Relationship Id="rId14" Type="http://schemas.openxmlformats.org/officeDocument/2006/relationships/ctrlProp" Target="../ctrlProps/ctrlProp6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92D050"/>
    <pageSetUpPr fitToPage="1"/>
  </sheetPr>
  <dimension ref="B1:BQ69"/>
  <sheetViews>
    <sheetView tabSelected="1" zoomScaleNormal="100" zoomScaleSheetLayoutView="115" zoomScalePageLayoutView="85" workbookViewId="0">
      <selection activeCell="L9" sqref="L9:T9"/>
    </sheetView>
  </sheetViews>
  <sheetFormatPr baseColWidth="10" defaultColWidth="11.42578125" defaultRowHeight="11.25" x14ac:dyDescent="0.2"/>
  <cols>
    <col min="1" max="1" width="0.5703125" style="109" customWidth="1"/>
    <col min="2" max="2" width="2.140625" style="109" customWidth="1"/>
    <col min="3" max="3" width="1" style="109" customWidth="1"/>
    <col min="4" max="4" width="0.5703125" style="109" customWidth="1"/>
    <col min="5" max="5" width="1.5703125" style="109" customWidth="1"/>
    <col min="6" max="6" width="2.140625" style="109" customWidth="1"/>
    <col min="7" max="7" width="2.5703125" style="109" customWidth="1"/>
    <col min="8" max="8" width="1.5703125" style="109" customWidth="1"/>
    <col min="9" max="9" width="2" style="109" customWidth="1"/>
    <col min="10" max="10" width="4.140625" style="109" customWidth="1"/>
    <col min="11" max="11" width="2.42578125" style="109" customWidth="1"/>
    <col min="12" max="12" width="2.5703125" style="109" customWidth="1"/>
    <col min="13" max="13" width="7.140625" style="109" customWidth="1"/>
    <col min="14" max="14" width="1.5703125" style="109" customWidth="1"/>
    <col min="15" max="15" width="7.85546875" style="109" customWidth="1"/>
    <col min="16" max="16" width="2.28515625" style="109" customWidth="1"/>
    <col min="17" max="17" width="1.5703125" style="109" customWidth="1"/>
    <col min="18" max="18" width="2.42578125" style="109" customWidth="1"/>
    <col min="19" max="19" width="1.5703125" style="109" customWidth="1"/>
    <col min="20" max="20" width="2" style="109" customWidth="1"/>
    <col min="21" max="21" width="11.42578125" style="109" customWidth="1"/>
    <col min="22" max="23" width="1.5703125" style="109" customWidth="1"/>
    <col min="24" max="24" width="5.42578125" style="109" customWidth="1"/>
    <col min="25" max="25" width="1.5703125" style="109" customWidth="1"/>
    <col min="26" max="26" width="2.42578125" style="109" customWidth="1"/>
    <col min="27" max="33" width="1.5703125" style="109" customWidth="1"/>
    <col min="34" max="34" width="6.5703125" style="109" customWidth="1"/>
    <col min="35" max="36" width="1.5703125" style="109" customWidth="1"/>
    <col min="37" max="37" width="1.42578125" style="109" customWidth="1"/>
    <col min="38" max="38" width="13.5703125" style="109" customWidth="1"/>
    <col min="39" max="39" width="2" style="109" customWidth="1"/>
    <col min="40" max="40" width="1.42578125" style="109" customWidth="1"/>
    <col min="41" max="43" width="2.42578125" style="109" customWidth="1"/>
    <col min="44" max="44" width="6.42578125" style="109" customWidth="1"/>
    <col min="45" max="45" width="2.42578125" style="109" customWidth="1"/>
    <col min="46" max="46" width="24.5703125" style="109" customWidth="1"/>
    <col min="47" max="49" width="3.42578125" style="109" customWidth="1"/>
    <col min="50" max="50" width="4.5703125" style="109" customWidth="1"/>
    <col min="51" max="51" width="3.42578125" style="109" customWidth="1"/>
    <col min="52" max="52" width="5.42578125" style="109" customWidth="1"/>
    <col min="53" max="54" width="3.42578125" style="109" customWidth="1"/>
    <col min="55" max="55" width="10.5703125" style="109" customWidth="1"/>
    <col min="56" max="58" width="3.42578125" style="109" customWidth="1"/>
    <col min="59" max="60" width="2.42578125" style="109" customWidth="1"/>
    <col min="61" max="61" width="12" style="109" hidden="1" customWidth="1"/>
    <col min="62" max="62" width="21.5703125" style="109" bestFit="1" customWidth="1"/>
    <col min="63" max="66" width="1.5703125" style="109" customWidth="1"/>
    <col min="67" max="78" width="2.5703125" style="109" customWidth="1"/>
    <col min="79" max="79" width="13.42578125" style="109" bestFit="1" customWidth="1"/>
    <col min="80" max="80" width="11.42578125" style="109" customWidth="1"/>
    <col min="81" max="81" width="24.140625" style="109" bestFit="1" customWidth="1"/>
    <col min="82" max="84" width="0" style="109" hidden="1" customWidth="1"/>
    <col min="85" max="87" width="11.42578125" style="109"/>
    <col min="88" max="91" width="11.42578125" style="109" customWidth="1"/>
    <col min="92" max="16384" width="11.42578125" style="109"/>
  </cols>
  <sheetData>
    <row r="1" spans="2:69" ht="9.75" customHeight="1" x14ac:dyDescent="0.2">
      <c r="C1" s="431" t="s">
        <v>185</v>
      </c>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431"/>
      <c r="AD1" s="431"/>
      <c r="AE1" s="431"/>
      <c r="AF1" s="431"/>
      <c r="AG1" s="431"/>
      <c r="AH1" s="431"/>
      <c r="AI1" s="431"/>
      <c r="AJ1" s="431"/>
      <c r="AK1" s="431"/>
      <c r="AL1" s="431"/>
      <c r="AM1" s="431"/>
      <c r="AN1" s="431"/>
      <c r="AO1" s="431"/>
      <c r="AP1" s="431"/>
      <c r="AQ1" s="431"/>
      <c r="AR1" s="431"/>
      <c r="AS1" s="431"/>
      <c r="AT1" s="431"/>
      <c r="AU1" s="431"/>
      <c r="AV1" s="431"/>
      <c r="AW1" s="431"/>
      <c r="AX1" s="431"/>
      <c r="AY1" s="431"/>
      <c r="AZ1" s="431"/>
      <c r="BA1" s="432" t="s">
        <v>166</v>
      </c>
      <c r="BB1" s="432"/>
      <c r="BC1" s="432"/>
      <c r="BD1" s="432"/>
      <c r="BE1" s="432"/>
      <c r="BF1" s="432"/>
      <c r="BG1" s="432"/>
      <c r="BH1" s="110"/>
      <c r="BI1" s="110"/>
    </row>
    <row r="2" spans="2:69" ht="9.75" customHeight="1" x14ac:dyDescent="0.2">
      <c r="B2" s="111"/>
      <c r="C2" s="431"/>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2"/>
      <c r="BB2" s="432"/>
      <c r="BC2" s="432"/>
      <c r="BD2" s="432"/>
      <c r="BE2" s="432"/>
      <c r="BF2" s="432"/>
      <c r="BG2" s="432"/>
      <c r="BH2" s="110"/>
      <c r="BI2" s="110"/>
    </row>
    <row r="3" spans="2:69" ht="9.75" customHeight="1" x14ac:dyDescent="0.2">
      <c r="B3" s="111"/>
      <c r="C3" s="431"/>
      <c r="D3" s="431"/>
      <c r="E3" s="431"/>
      <c r="F3" s="431"/>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c r="AF3" s="431"/>
      <c r="AG3" s="431"/>
      <c r="AH3" s="431"/>
      <c r="AI3" s="431"/>
      <c r="AJ3" s="431"/>
      <c r="AK3" s="431"/>
      <c r="AL3" s="431"/>
      <c r="AM3" s="431"/>
      <c r="AN3" s="431"/>
      <c r="AO3" s="431"/>
      <c r="AP3" s="431"/>
      <c r="AQ3" s="431"/>
      <c r="AR3" s="431"/>
      <c r="AS3" s="431"/>
      <c r="AT3" s="431"/>
      <c r="AU3" s="431"/>
      <c r="AV3" s="431"/>
      <c r="AW3" s="431"/>
      <c r="AX3" s="431"/>
      <c r="AY3" s="431"/>
      <c r="AZ3" s="431"/>
      <c r="BA3" s="432"/>
      <c r="BB3" s="432"/>
      <c r="BC3" s="432"/>
      <c r="BD3" s="432"/>
      <c r="BE3" s="432"/>
      <c r="BF3" s="432"/>
      <c r="BG3" s="432"/>
      <c r="BH3" s="110"/>
      <c r="BI3" s="110"/>
    </row>
    <row r="4" spans="2:69" ht="9.75" customHeight="1" x14ac:dyDescent="0.2">
      <c r="B4" s="111"/>
      <c r="C4" s="431"/>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c r="AO4" s="431"/>
      <c r="AP4" s="431"/>
      <c r="AQ4" s="431"/>
      <c r="AR4" s="431"/>
      <c r="AS4" s="431"/>
      <c r="AT4" s="431"/>
      <c r="AU4" s="431"/>
      <c r="AV4" s="431"/>
      <c r="AW4" s="431"/>
      <c r="AX4" s="431"/>
      <c r="AY4" s="431"/>
      <c r="AZ4" s="431"/>
      <c r="BA4" s="432"/>
      <c r="BB4" s="432"/>
      <c r="BC4" s="432"/>
      <c r="BD4" s="432"/>
      <c r="BE4" s="432"/>
      <c r="BF4" s="432"/>
      <c r="BG4" s="432"/>
      <c r="BH4" s="110"/>
      <c r="BI4" s="110"/>
    </row>
    <row r="5" spans="2:69" ht="25.5" customHeight="1" x14ac:dyDescent="0.2">
      <c r="B5" s="11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431"/>
      <c r="AM5" s="431"/>
      <c r="AN5" s="431"/>
      <c r="AO5" s="431"/>
      <c r="AP5" s="431"/>
      <c r="AQ5" s="431"/>
      <c r="AR5" s="431"/>
      <c r="AS5" s="431"/>
      <c r="AT5" s="431"/>
      <c r="AU5" s="431"/>
      <c r="AV5" s="431"/>
      <c r="AW5" s="431"/>
      <c r="AX5" s="431"/>
      <c r="AY5" s="431"/>
      <c r="AZ5" s="431"/>
      <c r="BA5" s="432"/>
      <c r="BB5" s="432"/>
      <c r="BC5" s="432"/>
      <c r="BD5" s="432"/>
      <c r="BE5" s="432"/>
      <c r="BF5" s="432"/>
      <c r="BG5" s="432"/>
      <c r="BH5" s="110"/>
      <c r="BI5" s="110"/>
    </row>
    <row r="6" spans="2:69" s="112" customFormat="1" ht="27.75" customHeight="1" x14ac:dyDescent="0.2">
      <c r="C6" s="433" t="s">
        <v>0</v>
      </c>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113"/>
      <c r="BI6" s="113"/>
    </row>
    <row r="7" spans="2:69" s="114" customFormat="1" ht="20.25" customHeight="1" x14ac:dyDescent="0.25">
      <c r="C7" s="435" t="s">
        <v>70</v>
      </c>
      <c r="D7" s="435"/>
      <c r="E7" s="435"/>
      <c r="F7" s="435"/>
      <c r="G7" s="435"/>
      <c r="H7" s="435"/>
      <c r="I7" s="435"/>
      <c r="J7" s="435"/>
      <c r="K7" s="435"/>
      <c r="L7" s="435"/>
      <c r="M7" s="435"/>
      <c r="N7" s="435"/>
      <c r="O7" s="435"/>
      <c r="P7" s="435"/>
      <c r="Q7" s="435"/>
      <c r="R7" s="435"/>
      <c r="S7" s="435"/>
      <c r="T7" s="435"/>
      <c r="U7" s="435"/>
      <c r="V7" s="435"/>
      <c r="W7" s="435"/>
      <c r="X7" s="435"/>
      <c r="Y7" s="435"/>
      <c r="Z7" s="435"/>
      <c r="AA7" s="435"/>
      <c r="AB7" s="435"/>
      <c r="AC7" s="435"/>
      <c r="AD7" s="435"/>
      <c r="AE7" s="435"/>
      <c r="AF7" s="435"/>
      <c r="AG7" s="435"/>
      <c r="AH7" s="435"/>
      <c r="AI7" s="435"/>
      <c r="AJ7" s="435"/>
      <c r="AK7" s="435"/>
      <c r="AL7" s="435"/>
      <c r="AM7" s="435"/>
      <c r="AN7" s="435"/>
      <c r="AO7" s="435"/>
      <c r="AP7" s="435"/>
      <c r="AQ7" s="435"/>
      <c r="AR7" s="435"/>
      <c r="AS7" s="435"/>
      <c r="AT7" s="435"/>
      <c r="AU7" s="435"/>
      <c r="AV7" s="435"/>
      <c r="AW7" s="435"/>
      <c r="AX7" s="435"/>
      <c r="AY7" s="435"/>
      <c r="AZ7" s="435"/>
      <c r="BA7" s="435"/>
      <c r="BB7" s="435"/>
      <c r="BC7" s="435"/>
      <c r="BD7" s="435"/>
      <c r="BE7" s="435"/>
      <c r="BF7" s="435"/>
      <c r="BG7" s="435"/>
    </row>
    <row r="8" spans="2:69" s="112" customFormat="1" ht="6" customHeight="1" x14ac:dyDescent="0.2">
      <c r="C8" s="247"/>
      <c r="D8" s="247"/>
      <c r="E8" s="247"/>
      <c r="F8" s="247"/>
      <c r="G8" s="247"/>
      <c r="H8" s="247"/>
      <c r="I8" s="247"/>
      <c r="J8" s="247"/>
      <c r="K8" s="247"/>
      <c r="L8" s="247"/>
      <c r="M8" s="247"/>
      <c r="N8" s="247"/>
      <c r="O8" s="247"/>
      <c r="P8" s="247"/>
      <c r="Q8" s="247"/>
      <c r="R8" s="247"/>
      <c r="S8" s="247"/>
      <c r="T8" s="247"/>
      <c r="U8" s="247"/>
      <c r="V8" s="247"/>
      <c r="W8" s="247"/>
      <c r="X8" s="247"/>
      <c r="Y8" s="247"/>
      <c r="Z8" s="247"/>
      <c r="AA8" s="247"/>
      <c r="AB8" s="247"/>
      <c r="AC8" s="247"/>
      <c r="AD8" s="247"/>
      <c r="AE8" s="247"/>
      <c r="AF8" s="247"/>
      <c r="AG8" s="247"/>
      <c r="AH8" s="247"/>
      <c r="AI8" s="247"/>
      <c r="AJ8" s="247"/>
      <c r="AK8" s="247"/>
      <c r="AL8" s="247"/>
      <c r="AM8" s="247"/>
      <c r="AN8" s="247"/>
      <c r="AO8" s="247"/>
      <c r="AP8" s="247"/>
      <c r="AQ8" s="247"/>
      <c r="AR8" s="247"/>
      <c r="AS8" s="247"/>
      <c r="AT8" s="247"/>
      <c r="AU8" s="247"/>
      <c r="AV8" s="247"/>
      <c r="AW8" s="247"/>
      <c r="AX8" s="247"/>
      <c r="AY8" s="247"/>
      <c r="AZ8" s="247"/>
      <c r="BA8" s="247"/>
      <c r="BB8" s="247"/>
      <c r="BC8" s="247"/>
      <c r="BD8" s="247"/>
      <c r="BE8" s="247"/>
      <c r="BF8" s="247"/>
      <c r="BG8" s="247"/>
    </row>
    <row r="9" spans="2:69" s="112" customFormat="1" ht="17.25" customHeight="1" x14ac:dyDescent="0.2">
      <c r="C9" s="440" t="s">
        <v>1</v>
      </c>
      <c r="D9" s="440"/>
      <c r="E9" s="440"/>
      <c r="F9" s="440"/>
      <c r="G9" s="440"/>
      <c r="H9" s="440"/>
      <c r="I9" s="440"/>
      <c r="J9" s="440"/>
      <c r="K9" s="440"/>
      <c r="L9" s="437"/>
      <c r="M9" s="437"/>
      <c r="N9" s="437"/>
      <c r="O9" s="437"/>
      <c r="P9" s="437"/>
      <c r="Q9" s="437"/>
      <c r="R9" s="437"/>
      <c r="S9" s="437"/>
      <c r="T9" s="437"/>
      <c r="U9" s="354"/>
      <c r="V9" s="354"/>
      <c r="W9" s="354"/>
      <c r="X9" s="354"/>
      <c r="Y9" s="354"/>
      <c r="Z9" s="354"/>
      <c r="AA9" s="354"/>
      <c r="AB9" s="354"/>
      <c r="AC9" s="354"/>
      <c r="AD9" s="247"/>
      <c r="AE9" s="247"/>
      <c r="AF9" s="247"/>
      <c r="AG9" s="247"/>
      <c r="AH9" s="247"/>
      <c r="AI9" s="247"/>
      <c r="AJ9" s="247"/>
      <c r="AK9" s="434" t="s">
        <v>148</v>
      </c>
      <c r="AL9" s="434"/>
      <c r="AM9" s="434"/>
      <c r="AN9" s="434"/>
      <c r="AO9" s="434"/>
      <c r="AP9" s="434"/>
      <c r="AQ9" s="434"/>
      <c r="AR9" s="434"/>
      <c r="AS9" s="434"/>
      <c r="AT9" s="434"/>
      <c r="AU9" s="434"/>
      <c r="AV9" s="434"/>
      <c r="AW9" s="434"/>
      <c r="AX9" s="434"/>
      <c r="AY9" s="434"/>
      <c r="AZ9" s="355"/>
      <c r="BA9" s="436"/>
      <c r="BB9" s="436"/>
      <c r="BC9" s="436"/>
      <c r="BD9" s="436"/>
      <c r="BE9" s="436"/>
      <c r="BF9" s="436"/>
      <c r="BG9" s="355"/>
    </row>
    <row r="10" spans="2:69" s="112" customFormat="1" ht="5.25" customHeight="1" x14ac:dyDescent="0.2">
      <c r="C10" s="247"/>
      <c r="D10" s="247"/>
      <c r="E10" s="247"/>
      <c r="F10" s="247"/>
      <c r="G10" s="247"/>
      <c r="H10" s="247"/>
      <c r="I10" s="247"/>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247"/>
      <c r="BC10" s="247"/>
      <c r="BD10" s="247"/>
      <c r="BE10" s="247"/>
      <c r="BF10" s="247"/>
      <c r="BG10" s="247"/>
    </row>
    <row r="11" spans="2:69" s="112" customFormat="1" ht="19.5" customHeight="1" x14ac:dyDescent="0.2">
      <c r="C11" s="443" t="s">
        <v>10</v>
      </c>
      <c r="D11" s="443"/>
      <c r="E11" s="443"/>
      <c r="F11" s="443"/>
      <c r="G11" s="443"/>
      <c r="H11" s="443"/>
      <c r="I11" s="443"/>
      <c r="J11" s="443"/>
      <c r="K11" s="355"/>
      <c r="L11" s="444"/>
      <c r="M11" s="444"/>
      <c r="N11" s="444"/>
      <c r="O11" s="444"/>
      <c r="P11" s="444"/>
      <c r="Q11" s="444"/>
      <c r="R11" s="444"/>
      <c r="S11" s="444"/>
      <c r="T11" s="444"/>
      <c r="U11" s="444"/>
      <c r="V11" s="444"/>
      <c r="W11" s="444"/>
      <c r="X11" s="444"/>
      <c r="Y11" s="444"/>
      <c r="Z11" s="444"/>
      <c r="AA11" s="444"/>
      <c r="AB11" s="444"/>
      <c r="AC11" s="444"/>
      <c r="AD11" s="444"/>
      <c r="AE11" s="444"/>
      <c r="AF11" s="444"/>
      <c r="AG11" s="444"/>
      <c r="AH11" s="444"/>
      <c r="AI11" s="444"/>
      <c r="AJ11" s="444"/>
      <c r="AK11" s="444"/>
      <c r="AL11" s="444"/>
      <c r="AM11" s="444"/>
      <c r="AN11" s="444"/>
      <c r="AO11" s="444"/>
      <c r="AP11" s="444"/>
      <c r="AQ11" s="444"/>
      <c r="AR11" s="444"/>
      <c r="AS11" s="444"/>
      <c r="AT11" s="444"/>
      <c r="AU11" s="444"/>
      <c r="AV11" s="444"/>
      <c r="AW11" s="444"/>
      <c r="AX11" s="444"/>
      <c r="AY11" s="444"/>
      <c r="AZ11" s="444"/>
      <c r="BA11" s="444"/>
      <c r="BB11" s="444"/>
      <c r="BC11" s="444"/>
      <c r="BD11" s="444"/>
      <c r="BE11" s="444"/>
      <c r="BF11" s="444"/>
      <c r="BG11" s="355"/>
    </row>
    <row r="12" spans="2:69" s="112" customFormat="1" ht="5.25" customHeight="1" x14ac:dyDescent="0.2">
      <c r="C12" s="247"/>
      <c r="D12" s="247"/>
      <c r="E12" s="247"/>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c r="AZ12" s="247"/>
      <c r="BA12" s="247"/>
      <c r="BB12" s="247"/>
      <c r="BC12" s="247"/>
      <c r="BD12" s="247"/>
      <c r="BE12" s="247"/>
      <c r="BF12" s="247"/>
      <c r="BG12" s="247"/>
    </row>
    <row r="13" spans="2:69" s="112" customFormat="1" ht="19.5" customHeight="1" x14ac:dyDescent="0.25">
      <c r="C13" s="443" t="s">
        <v>2</v>
      </c>
      <c r="D13" s="443"/>
      <c r="E13" s="443"/>
      <c r="F13" s="443"/>
      <c r="G13" s="443"/>
      <c r="H13" s="443"/>
      <c r="I13" s="443"/>
      <c r="J13" s="443"/>
      <c r="K13" s="356"/>
      <c r="L13" s="441"/>
      <c r="M13" s="441"/>
      <c r="N13" s="441"/>
      <c r="O13" s="441"/>
      <c r="P13" s="441"/>
      <c r="Q13" s="441"/>
      <c r="R13" s="441"/>
      <c r="S13" s="441"/>
      <c r="T13" s="441"/>
      <c r="U13" s="357"/>
      <c r="V13" s="358" t="s">
        <v>41</v>
      </c>
      <c r="W13" s="357"/>
      <c r="X13" s="444"/>
      <c r="Y13" s="444"/>
      <c r="Z13" s="444"/>
      <c r="AA13" s="444"/>
      <c r="AB13" s="444"/>
      <c r="AC13" s="444"/>
      <c r="AD13" s="444"/>
      <c r="AE13" s="444"/>
      <c r="AF13" s="444"/>
      <c r="AG13" s="444"/>
      <c r="AH13" s="444"/>
      <c r="AI13" s="444"/>
      <c r="AJ13" s="444"/>
      <c r="AK13" s="444"/>
      <c r="AL13" s="444"/>
      <c r="AM13" s="444"/>
      <c r="AN13" s="444"/>
      <c r="AO13" s="444"/>
      <c r="AP13" s="444"/>
      <c r="AQ13" s="444"/>
      <c r="AR13" s="444"/>
      <c r="AS13" s="444"/>
      <c r="AT13" s="444"/>
      <c r="AU13" s="444"/>
      <c r="AV13" s="444"/>
      <c r="AW13" s="444"/>
      <c r="AX13" s="444"/>
      <c r="AY13" s="444"/>
      <c r="AZ13" s="444"/>
      <c r="BA13" s="444"/>
      <c r="BB13" s="444"/>
      <c r="BC13" s="444"/>
      <c r="BD13" s="444"/>
      <c r="BE13" s="444"/>
      <c r="BF13" s="444"/>
      <c r="BG13" s="357"/>
      <c r="BQ13" s="115"/>
    </row>
    <row r="14" spans="2:69" s="112" customFormat="1" ht="5.25" customHeight="1" x14ac:dyDescent="0.2">
      <c r="C14" s="247"/>
      <c r="D14" s="247"/>
      <c r="E14" s="247"/>
      <c r="F14" s="247"/>
      <c r="G14" s="247"/>
      <c r="H14" s="247"/>
      <c r="I14" s="247"/>
      <c r="J14" s="247"/>
      <c r="K14" s="356"/>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K14" s="247"/>
      <c r="AL14" s="247"/>
      <c r="AM14" s="247"/>
      <c r="AN14" s="247"/>
      <c r="AO14" s="247"/>
      <c r="AP14" s="247"/>
      <c r="AQ14" s="247"/>
      <c r="AR14" s="247"/>
      <c r="AS14" s="247"/>
      <c r="AT14" s="247"/>
      <c r="AU14" s="247"/>
      <c r="AV14" s="247"/>
      <c r="AW14" s="247"/>
      <c r="AX14" s="247"/>
      <c r="AY14" s="247"/>
      <c r="AZ14" s="247"/>
      <c r="BA14" s="247"/>
      <c r="BB14" s="247"/>
      <c r="BC14" s="247"/>
      <c r="BD14" s="247"/>
      <c r="BE14" s="247"/>
      <c r="BF14" s="247"/>
      <c r="BG14" s="247"/>
    </row>
    <row r="15" spans="2:69" s="112" customFormat="1" ht="19.5" customHeight="1" x14ac:dyDescent="0.25">
      <c r="C15" s="303" t="s">
        <v>40</v>
      </c>
      <c r="D15" s="303"/>
      <c r="E15" s="303"/>
      <c r="F15" s="303"/>
      <c r="G15" s="303"/>
      <c r="H15" s="303"/>
      <c r="I15" s="303"/>
      <c r="J15" s="303"/>
      <c r="K15" s="356"/>
      <c r="L15" s="442"/>
      <c r="M15" s="442"/>
      <c r="N15" s="442"/>
      <c r="O15" s="442"/>
      <c r="P15" s="442"/>
      <c r="Q15" s="442"/>
      <c r="R15" s="442"/>
      <c r="S15" s="442"/>
      <c r="T15" s="442"/>
      <c r="U15" s="442"/>
      <c r="V15" s="442"/>
      <c r="W15" s="442"/>
      <c r="X15" s="442"/>
      <c r="Y15" s="442"/>
      <c r="Z15" s="442"/>
      <c r="AA15" s="438" t="s">
        <v>92</v>
      </c>
      <c r="AB15" s="438"/>
      <c r="AC15" s="438"/>
      <c r="AD15" s="438"/>
      <c r="AE15" s="438"/>
      <c r="AF15" s="438"/>
      <c r="AG15" s="438"/>
      <c r="AH15" s="438"/>
      <c r="AI15" s="438"/>
      <c r="AJ15" s="438"/>
      <c r="AK15" s="438"/>
      <c r="AL15" s="438"/>
      <c r="AM15" s="445"/>
      <c r="AN15" s="445"/>
      <c r="AO15" s="445"/>
      <c r="AP15" s="445"/>
      <c r="AQ15" s="445"/>
      <c r="AR15" s="445"/>
      <c r="AS15" s="445"/>
      <c r="AT15" s="445"/>
      <c r="AU15" s="445"/>
      <c r="AV15" s="445"/>
      <c r="AW15" s="445"/>
      <c r="AX15" s="445"/>
      <c r="AY15" s="445"/>
      <c r="AZ15" s="445"/>
      <c r="BA15" s="445"/>
      <c r="BB15" s="445"/>
      <c r="BC15" s="445"/>
      <c r="BD15" s="445"/>
      <c r="BE15" s="445"/>
      <c r="BF15" s="445"/>
      <c r="BG15" s="303"/>
      <c r="BQ15" s="115"/>
    </row>
    <row r="16" spans="2:69" s="112" customFormat="1" ht="5.25" customHeight="1" x14ac:dyDescent="0.2">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K16" s="247"/>
      <c r="AL16" s="247"/>
      <c r="AM16" s="247"/>
      <c r="AN16" s="247"/>
      <c r="AO16" s="247"/>
      <c r="AP16" s="247"/>
      <c r="AQ16" s="247"/>
      <c r="AR16" s="247"/>
      <c r="AS16" s="247"/>
      <c r="AT16" s="247"/>
      <c r="AU16" s="247"/>
      <c r="AV16" s="247"/>
      <c r="AW16" s="247"/>
      <c r="AX16" s="247"/>
      <c r="AY16" s="247"/>
      <c r="AZ16" s="247"/>
      <c r="BA16" s="247"/>
      <c r="BB16" s="247"/>
      <c r="BC16" s="247"/>
      <c r="BD16" s="247"/>
      <c r="BE16" s="247"/>
      <c r="BF16" s="247"/>
      <c r="BG16" s="247"/>
    </row>
    <row r="17" spans="3:61" s="112" customFormat="1" ht="17.25" customHeight="1" x14ac:dyDescent="0.2"/>
    <row r="18" spans="3:61" s="114" customFormat="1" ht="20.25" customHeight="1" x14ac:dyDescent="0.25">
      <c r="C18" s="435" t="s">
        <v>90</v>
      </c>
      <c r="D18" s="435"/>
      <c r="E18" s="435"/>
      <c r="F18" s="435"/>
      <c r="G18" s="435"/>
      <c r="H18" s="435"/>
      <c r="I18" s="435"/>
      <c r="J18" s="435"/>
      <c r="K18" s="435"/>
      <c r="L18" s="435"/>
      <c r="M18" s="435"/>
      <c r="N18" s="435"/>
      <c r="O18" s="435"/>
      <c r="P18" s="435"/>
      <c r="Q18" s="435"/>
      <c r="R18" s="435"/>
      <c r="S18" s="435"/>
      <c r="T18" s="435"/>
      <c r="U18" s="435"/>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435"/>
      <c r="BF18" s="435"/>
      <c r="BG18" s="435"/>
    </row>
    <row r="19" spans="3:61" s="114" customFormat="1" ht="18.75" customHeight="1" x14ac:dyDescent="0.25">
      <c r="C19" s="423" t="s">
        <v>116</v>
      </c>
      <c r="D19" s="423"/>
      <c r="E19" s="423"/>
      <c r="F19" s="423"/>
      <c r="G19" s="423"/>
      <c r="H19" s="423"/>
      <c r="I19" s="423"/>
      <c r="J19" s="423"/>
      <c r="K19" s="423"/>
      <c r="L19" s="423"/>
      <c r="M19" s="423"/>
      <c r="N19" s="423"/>
      <c r="O19" s="423"/>
      <c r="P19" s="423"/>
      <c r="Q19" s="423"/>
      <c r="R19" s="423"/>
      <c r="S19" s="423"/>
      <c r="T19" s="423"/>
      <c r="U19" s="423"/>
      <c r="V19" s="423"/>
      <c r="W19" s="423"/>
      <c r="X19" s="423"/>
      <c r="Y19" s="423"/>
      <c r="Z19" s="423"/>
      <c r="AA19" s="423"/>
      <c r="AB19" s="423"/>
      <c r="AC19" s="423"/>
      <c r="AD19" s="423"/>
      <c r="AE19" s="423"/>
      <c r="AF19" s="423"/>
      <c r="AG19" s="423"/>
      <c r="AH19" s="423"/>
      <c r="AI19" s="423"/>
      <c r="AJ19" s="423"/>
      <c r="AK19" s="423"/>
      <c r="AL19" s="423"/>
      <c r="AM19" s="423"/>
      <c r="AN19" s="423"/>
      <c r="AO19" s="423"/>
      <c r="AP19" s="423"/>
      <c r="AQ19" s="423"/>
      <c r="AR19" s="423"/>
      <c r="AS19" s="423"/>
      <c r="AT19" s="423"/>
      <c r="AU19" s="423"/>
      <c r="AV19" s="423"/>
      <c r="AW19" s="423"/>
      <c r="AX19" s="423"/>
      <c r="AY19" s="423"/>
      <c r="AZ19" s="423"/>
      <c r="BA19" s="423"/>
      <c r="BB19" s="423"/>
      <c r="BC19" s="423"/>
      <c r="BD19" s="423"/>
      <c r="BE19" s="423"/>
      <c r="BF19" s="423"/>
      <c r="BG19" s="423"/>
    </row>
    <row r="20" spans="3:61" s="114" customFormat="1" ht="18.75" customHeight="1" x14ac:dyDescent="0.25">
      <c r="C20" s="423"/>
      <c r="D20" s="423"/>
      <c r="E20" s="423"/>
      <c r="F20" s="423"/>
      <c r="G20" s="423"/>
      <c r="H20" s="423"/>
      <c r="I20" s="423"/>
      <c r="J20" s="423"/>
      <c r="K20" s="423"/>
      <c r="L20" s="423"/>
      <c r="M20" s="423"/>
      <c r="N20" s="423"/>
      <c r="O20" s="423"/>
      <c r="P20" s="423"/>
      <c r="Q20" s="423"/>
      <c r="R20" s="423"/>
      <c r="S20" s="423"/>
      <c r="T20" s="423"/>
      <c r="U20" s="423"/>
      <c r="V20" s="423"/>
      <c r="W20" s="423"/>
      <c r="X20" s="423"/>
      <c r="Y20" s="423"/>
      <c r="Z20" s="423"/>
      <c r="AA20" s="423"/>
      <c r="AB20" s="423"/>
      <c r="AC20" s="423"/>
      <c r="AD20" s="423"/>
      <c r="AE20" s="423"/>
      <c r="AF20" s="423"/>
      <c r="AG20" s="423"/>
      <c r="AH20" s="423"/>
      <c r="AI20" s="423"/>
      <c r="AJ20" s="423"/>
      <c r="AK20" s="423"/>
      <c r="AL20" s="423"/>
      <c r="AM20" s="423"/>
      <c r="AN20" s="423"/>
      <c r="AO20" s="423"/>
      <c r="AP20" s="423"/>
      <c r="AQ20" s="423"/>
      <c r="AR20" s="423"/>
      <c r="AS20" s="423"/>
      <c r="AT20" s="423"/>
      <c r="AU20" s="423"/>
      <c r="AV20" s="423"/>
      <c r="AW20" s="423"/>
      <c r="AX20" s="423"/>
      <c r="AY20" s="423"/>
      <c r="AZ20" s="423"/>
      <c r="BA20" s="423"/>
      <c r="BB20" s="423"/>
      <c r="BC20" s="423"/>
      <c r="BD20" s="423"/>
      <c r="BE20" s="423"/>
      <c r="BF20" s="423"/>
      <c r="BG20" s="423"/>
    </row>
    <row r="21" spans="3:61" s="114" customFormat="1" ht="11.25" customHeight="1" x14ac:dyDescent="0.25">
      <c r="C21" s="355"/>
      <c r="D21" s="359"/>
      <c r="E21" s="359"/>
      <c r="F21" s="359"/>
      <c r="G21" s="359"/>
      <c r="H21" s="359"/>
      <c r="I21" s="359"/>
      <c r="J21" s="359"/>
      <c r="K21" s="359"/>
      <c r="L21" s="359"/>
      <c r="M21" s="359"/>
      <c r="N21" s="359"/>
      <c r="O21" s="359"/>
      <c r="P21" s="359"/>
      <c r="Q21" s="359"/>
      <c r="R21" s="359"/>
      <c r="S21" s="359"/>
      <c r="T21" s="359"/>
      <c r="U21" s="359"/>
      <c r="V21" s="359"/>
      <c r="W21" s="359"/>
      <c r="X21" s="359"/>
      <c r="Y21" s="359"/>
      <c r="Z21" s="359"/>
      <c r="AA21" s="359"/>
      <c r="AB21" s="359"/>
      <c r="AC21" s="359"/>
      <c r="AD21" s="359"/>
      <c r="AE21" s="359"/>
      <c r="AF21" s="359"/>
      <c r="AG21" s="359"/>
      <c r="AH21" s="359"/>
      <c r="AI21" s="359"/>
      <c r="AJ21" s="360"/>
      <c r="AK21" s="359"/>
      <c r="AL21" s="361" t="str">
        <f>IF(AND(Q22&lt;&gt;0,AC22=0),"Veuillez indiquer le montant du plafond d'abondement PEE que vous avez choisi ou alors le plafond légal de 3 844,80 €.","")</f>
        <v/>
      </c>
      <c r="AM21" s="359"/>
      <c r="AN21" s="359"/>
      <c r="AO21" s="359"/>
      <c r="AP21" s="359"/>
      <c r="AQ21" s="359"/>
      <c r="AR21" s="359"/>
      <c r="AS21" s="359"/>
      <c r="AT21" s="359"/>
      <c r="AU21" s="359"/>
      <c r="AV21" s="359"/>
      <c r="AW21" s="359"/>
      <c r="AX21" s="359"/>
      <c r="AY21" s="359"/>
      <c r="AZ21" s="359"/>
      <c r="BA21" s="359"/>
      <c r="BB21" s="359"/>
      <c r="BC21" s="359"/>
      <c r="BD21" s="359"/>
      <c r="BE21" s="359"/>
      <c r="BF21" s="359"/>
      <c r="BG21" s="362"/>
    </row>
    <row r="22" spans="3:61" s="112" customFormat="1" ht="15.75" customHeight="1" x14ac:dyDescent="0.2">
      <c r="C22" s="357" t="s">
        <v>78</v>
      </c>
      <c r="D22" s="357"/>
      <c r="E22" s="357"/>
      <c r="F22" s="357"/>
      <c r="G22" s="357"/>
      <c r="H22" s="357"/>
      <c r="I22" s="247"/>
      <c r="J22" s="247"/>
      <c r="K22" s="357" t="s">
        <v>29</v>
      </c>
      <c r="L22" s="247"/>
      <c r="M22" s="247"/>
      <c r="N22" s="247"/>
      <c r="O22" s="247"/>
      <c r="P22" s="359"/>
      <c r="Q22" s="446"/>
      <c r="R22" s="446"/>
      <c r="S22" s="446"/>
      <c r="T22" s="446"/>
      <c r="U22" s="247"/>
      <c r="V22" s="247"/>
      <c r="W22" s="357" t="s">
        <v>30</v>
      </c>
      <c r="X22" s="247"/>
      <c r="Y22" s="247"/>
      <c r="Z22" s="247"/>
      <c r="AA22" s="247"/>
      <c r="AB22" s="247"/>
      <c r="AC22" s="439"/>
      <c r="AD22" s="439"/>
      <c r="AE22" s="439"/>
      <c r="AF22" s="439"/>
      <c r="AG22" s="439"/>
      <c r="AH22" s="439"/>
      <c r="AI22" s="439"/>
      <c r="AJ22" s="247"/>
      <c r="AK22" s="247"/>
      <c r="AL22" s="361" t="str">
        <f>IF($AC$22&gt;8%*PASS,"Erreur : Le plafond d'abondement PEE doit être inférieur ou égal à 3 844,80 €","")</f>
        <v/>
      </c>
      <c r="AM22" s="247"/>
      <c r="AN22" s="247"/>
      <c r="AO22" s="247"/>
      <c r="AP22" s="247"/>
      <c r="AQ22" s="247"/>
      <c r="AR22" s="247"/>
      <c r="AS22" s="247"/>
      <c r="AT22" s="247"/>
      <c r="AU22" s="362"/>
      <c r="AV22" s="362"/>
      <c r="AW22" s="362"/>
      <c r="AX22" s="362"/>
      <c r="AY22" s="362"/>
      <c r="AZ22" s="362"/>
      <c r="BA22" s="362"/>
      <c r="BB22" s="362"/>
      <c r="BC22" s="362"/>
      <c r="BD22" s="362"/>
      <c r="BE22" s="362"/>
      <c r="BF22" s="362"/>
      <c r="BG22" s="362"/>
    </row>
    <row r="23" spans="3:61" s="112" customFormat="1" ht="11.25" customHeight="1" x14ac:dyDescent="0.2">
      <c r="C23" s="357"/>
      <c r="D23" s="357"/>
      <c r="E23" s="357"/>
      <c r="F23" s="357"/>
      <c r="G23" s="357"/>
      <c r="H23" s="357"/>
      <c r="I23" s="357"/>
      <c r="J23" s="357"/>
      <c r="K23" s="247"/>
      <c r="L23" s="247"/>
      <c r="M23" s="247"/>
      <c r="N23" s="247"/>
      <c r="O23" s="247"/>
      <c r="P23" s="247"/>
      <c r="Q23" s="247"/>
      <c r="R23" s="247"/>
      <c r="S23" s="247"/>
      <c r="T23" s="247"/>
      <c r="U23" s="247"/>
      <c r="V23" s="247"/>
      <c r="W23" s="247"/>
      <c r="X23" s="247"/>
      <c r="Y23" s="247"/>
      <c r="Z23" s="247"/>
      <c r="AA23" s="247"/>
      <c r="AB23" s="247"/>
      <c r="AC23" s="362"/>
      <c r="AD23" s="362"/>
      <c r="AE23" s="363"/>
      <c r="AF23" s="362"/>
      <c r="AG23" s="362"/>
      <c r="AH23" s="362"/>
      <c r="AI23" s="362"/>
      <c r="AJ23" s="362"/>
      <c r="AK23" s="362"/>
      <c r="AL23" s="362"/>
      <c r="AM23" s="362"/>
      <c r="AN23" s="362"/>
      <c r="AO23" s="362"/>
      <c r="AP23" s="362"/>
      <c r="AQ23" s="362"/>
      <c r="AR23" s="362"/>
      <c r="AS23" s="362"/>
      <c r="AT23" s="362"/>
      <c r="AU23" s="362"/>
      <c r="AV23" s="362"/>
      <c r="AW23" s="362"/>
      <c r="AX23" s="362"/>
      <c r="AY23" s="362"/>
      <c r="AZ23" s="362"/>
      <c r="BA23" s="247"/>
      <c r="BB23" s="247"/>
      <c r="BC23" s="247"/>
      <c r="BD23" s="247"/>
      <c r="BE23" s="247"/>
      <c r="BF23" s="247"/>
      <c r="BG23" s="247"/>
    </row>
    <row r="24" spans="3:61" s="112" customFormat="1" ht="11.25" customHeight="1" x14ac:dyDescent="0.2">
      <c r="C24" s="357"/>
      <c r="D24" s="357"/>
      <c r="E24" s="357"/>
      <c r="F24" s="357"/>
      <c r="G24" s="357"/>
      <c r="H24" s="357"/>
      <c r="I24" s="357"/>
      <c r="J24" s="357"/>
      <c r="K24" s="247"/>
      <c r="L24" s="247"/>
      <c r="M24" s="247"/>
      <c r="N24" s="247"/>
      <c r="O24" s="247"/>
      <c r="P24" s="361" t="str">
        <f>IF($P$22&gt;300%,"Erreur : Le taux d'abondement PEE doit être inférieur ou égal à 300%","")</f>
        <v/>
      </c>
      <c r="Q24" s="247"/>
      <c r="R24" s="247"/>
      <c r="S24" s="247"/>
      <c r="T24" s="247"/>
      <c r="U24" s="247"/>
      <c r="V24" s="247"/>
      <c r="W24" s="247"/>
      <c r="X24" s="247"/>
      <c r="Y24" s="247"/>
      <c r="Z24" s="247"/>
      <c r="AA24" s="247"/>
      <c r="AB24" s="247"/>
      <c r="AC24" s="247"/>
      <c r="AD24" s="247"/>
      <c r="AE24" s="247"/>
      <c r="AF24" s="247"/>
      <c r="AG24" s="247"/>
      <c r="AH24" s="247"/>
      <c r="AI24" s="247"/>
      <c r="AJ24" s="247"/>
      <c r="AK24" s="247"/>
      <c r="AL24" s="361" t="str">
        <f>IF(OR($Q$22&gt;300%,Q26&gt;300%),"Attention :  Le taux d'abondement doit être inférieur ou égal à 300% par tranche de 5%","")</f>
        <v/>
      </c>
      <c r="AM24" s="247"/>
      <c r="AN24" s="247"/>
      <c r="AO24" s="247"/>
      <c r="AP24" s="247"/>
      <c r="AQ24" s="247"/>
      <c r="AR24" s="247"/>
      <c r="AS24" s="247"/>
      <c r="AT24" s="247"/>
      <c r="AU24" s="247"/>
      <c r="AV24" s="247"/>
      <c r="AW24" s="247"/>
      <c r="AX24" s="247"/>
      <c r="AY24" s="247"/>
      <c r="AZ24" s="247"/>
      <c r="BA24" s="247"/>
      <c r="BB24" s="247"/>
      <c r="BC24" s="247"/>
      <c r="BD24" s="247"/>
      <c r="BE24" s="247"/>
      <c r="BF24" s="247"/>
      <c r="BG24" s="247"/>
    </row>
    <row r="25" spans="3:61" s="112" customFormat="1" ht="11.25" customHeight="1" x14ac:dyDescent="0.2">
      <c r="C25" s="357"/>
      <c r="D25" s="357"/>
      <c r="E25" s="357"/>
      <c r="F25" s="357"/>
      <c r="G25" s="357"/>
      <c r="H25" s="357"/>
      <c r="I25" s="357"/>
      <c r="J25" s="357"/>
      <c r="K25" s="247"/>
      <c r="L25" s="247"/>
      <c r="M25" s="247"/>
      <c r="N25" s="247"/>
      <c r="O25" s="247"/>
      <c r="P25" s="247"/>
      <c r="Q25" s="247"/>
      <c r="R25" s="247"/>
      <c r="S25" s="247"/>
      <c r="T25" s="247"/>
      <c r="U25" s="247"/>
      <c r="V25" s="247"/>
      <c r="W25" s="247"/>
      <c r="X25" s="247"/>
      <c r="Y25" s="247"/>
      <c r="Z25" s="247"/>
      <c r="AA25" s="247"/>
      <c r="AB25" s="247"/>
      <c r="AC25" s="247"/>
      <c r="AD25" s="247"/>
      <c r="AE25" s="247"/>
      <c r="AF25" s="247"/>
      <c r="AG25" s="247"/>
      <c r="AH25" s="247"/>
      <c r="AI25" s="247"/>
      <c r="AJ25" s="247"/>
      <c r="AK25" s="247"/>
      <c r="AL25" s="361" t="str">
        <f>IF(AND(Q26&lt;&gt;0,AC26=0),"Veuillez indiquer le montant du plafond d'abondement PERCOL que vous avez choisi ou alors le plafond légal de 7 689,60 €.","")</f>
        <v/>
      </c>
      <c r="AM25" s="247"/>
      <c r="AN25" s="247"/>
      <c r="AO25" s="247"/>
      <c r="AP25" s="247"/>
      <c r="AQ25" s="247"/>
      <c r="AR25" s="247"/>
      <c r="AS25" s="247"/>
      <c r="AT25" s="247"/>
      <c r="AU25" s="247"/>
      <c r="AV25" s="247"/>
      <c r="AW25" s="247"/>
      <c r="AX25" s="247"/>
      <c r="AY25" s="247"/>
      <c r="AZ25" s="247"/>
      <c r="BA25" s="247"/>
      <c r="BB25" s="247"/>
      <c r="BC25" s="247"/>
      <c r="BD25" s="247"/>
      <c r="BE25" s="247"/>
      <c r="BF25" s="247"/>
      <c r="BG25" s="247"/>
    </row>
    <row r="26" spans="3:61" s="112" customFormat="1" ht="16.5" customHeight="1" x14ac:dyDescent="0.2">
      <c r="C26" s="357" t="s">
        <v>115</v>
      </c>
      <c r="D26" s="357"/>
      <c r="E26" s="357"/>
      <c r="F26" s="357"/>
      <c r="G26" s="357"/>
      <c r="H26" s="357"/>
      <c r="I26" s="247"/>
      <c r="J26" s="247"/>
      <c r="K26" s="303" t="s">
        <v>29</v>
      </c>
      <c r="L26" s="364"/>
      <c r="M26" s="364"/>
      <c r="N26" s="247"/>
      <c r="O26" s="247"/>
      <c r="P26" s="247"/>
      <c r="Q26" s="446"/>
      <c r="R26" s="446"/>
      <c r="S26" s="446"/>
      <c r="T26" s="446"/>
      <c r="U26" s="365"/>
      <c r="V26" s="247"/>
      <c r="W26" s="357" t="s">
        <v>30</v>
      </c>
      <c r="X26" s="247"/>
      <c r="Y26" s="247"/>
      <c r="Z26" s="247"/>
      <c r="AA26" s="247"/>
      <c r="AB26" s="247"/>
      <c r="AC26" s="439"/>
      <c r="AD26" s="439"/>
      <c r="AE26" s="439"/>
      <c r="AF26" s="439"/>
      <c r="AG26" s="439"/>
      <c r="AH26" s="439"/>
      <c r="AI26" s="439"/>
      <c r="AJ26" s="247"/>
      <c r="AK26" s="247"/>
      <c r="AL26" s="361" t="str">
        <f>IF(AC26&gt;16%*PASS,"Erreur : Le plafond d'abondement PERCOL doit être inférieur ou égal à 7 689,60 €","")</f>
        <v/>
      </c>
      <c r="AM26" s="247"/>
      <c r="AN26" s="247"/>
      <c r="AO26" s="247"/>
      <c r="AP26" s="247"/>
      <c r="AQ26" s="247"/>
      <c r="AR26" s="247"/>
      <c r="AS26" s="247"/>
      <c r="AT26" s="247"/>
      <c r="AU26" s="247"/>
      <c r="AV26" s="247"/>
      <c r="AW26" s="247"/>
      <c r="AX26" s="247"/>
      <c r="AY26" s="247"/>
      <c r="AZ26" s="247"/>
      <c r="BA26" s="247"/>
      <c r="BB26" s="247"/>
      <c r="BC26" s="247"/>
      <c r="BD26" s="247"/>
      <c r="BE26" s="247"/>
      <c r="BF26" s="247"/>
      <c r="BG26" s="247"/>
      <c r="BI26" s="116"/>
    </row>
    <row r="27" spans="3:61" s="112" customFormat="1" ht="6.75" customHeight="1" x14ac:dyDescent="0.2">
      <c r="C27" s="357"/>
      <c r="D27" s="357"/>
      <c r="E27" s="357"/>
      <c r="F27" s="357"/>
      <c r="G27" s="357"/>
      <c r="H27" s="357"/>
      <c r="I27" s="247"/>
      <c r="J27" s="247"/>
      <c r="K27" s="303"/>
      <c r="L27" s="364"/>
      <c r="M27" s="364"/>
      <c r="N27" s="247"/>
      <c r="O27" s="247"/>
      <c r="P27" s="247"/>
      <c r="Q27" s="247"/>
      <c r="R27" s="247"/>
      <c r="S27" s="247"/>
      <c r="T27" s="247"/>
      <c r="U27" s="247"/>
      <c r="V27" s="247"/>
      <c r="W27" s="247"/>
      <c r="X27" s="247"/>
      <c r="Y27" s="247"/>
      <c r="Z27" s="247"/>
      <c r="AA27" s="247"/>
      <c r="AB27" s="247"/>
      <c r="AC27" s="247"/>
      <c r="AD27" s="247"/>
      <c r="AE27" s="247"/>
      <c r="AF27" s="247"/>
      <c r="AG27" s="247"/>
      <c r="AH27" s="247"/>
      <c r="AI27" s="247"/>
      <c r="AJ27" s="247"/>
      <c r="AK27" s="247"/>
      <c r="AL27" s="247"/>
      <c r="AM27" s="247"/>
      <c r="AN27" s="247"/>
      <c r="AO27" s="247"/>
      <c r="AP27" s="247"/>
      <c r="AQ27" s="247"/>
      <c r="AR27" s="247"/>
      <c r="AS27" s="247"/>
      <c r="AT27" s="247"/>
      <c r="AU27" s="247"/>
      <c r="AV27" s="247"/>
      <c r="AW27" s="247"/>
      <c r="AX27" s="247"/>
      <c r="AY27" s="247"/>
      <c r="AZ27" s="247"/>
      <c r="BA27" s="247"/>
      <c r="BB27" s="247"/>
      <c r="BC27" s="247"/>
      <c r="BD27" s="247"/>
      <c r="BE27" s="247"/>
      <c r="BF27" s="247"/>
      <c r="BG27" s="247"/>
      <c r="BI27" s="116"/>
    </row>
    <row r="28" spans="3:61" s="112" customFormat="1" ht="3" customHeight="1" x14ac:dyDescent="0.2">
      <c r="C28" s="357"/>
      <c r="D28" s="357"/>
      <c r="E28" s="357"/>
      <c r="F28" s="357"/>
      <c r="G28" s="357"/>
      <c r="H28" s="357"/>
      <c r="I28" s="247"/>
      <c r="J28" s="247"/>
      <c r="K28" s="247"/>
      <c r="L28" s="247"/>
      <c r="M28" s="247"/>
      <c r="N28" s="247"/>
      <c r="O28" s="247"/>
      <c r="P28" s="247"/>
      <c r="Q28" s="247"/>
      <c r="R28" s="247"/>
      <c r="S28" s="247"/>
      <c r="T28" s="247"/>
      <c r="U28" s="247"/>
      <c r="V28" s="247"/>
      <c r="W28" s="247"/>
      <c r="X28" s="247"/>
      <c r="Y28" s="247"/>
      <c r="Z28" s="247"/>
      <c r="AA28" s="247"/>
      <c r="AB28" s="247"/>
      <c r="AC28" s="247"/>
      <c r="AD28" s="247"/>
      <c r="AE28" s="247"/>
      <c r="AF28" s="247"/>
      <c r="AG28" s="247"/>
      <c r="AH28" s="247"/>
      <c r="AI28" s="247"/>
      <c r="AJ28" s="247"/>
      <c r="AK28" s="247"/>
      <c r="AL28" s="247"/>
      <c r="AM28" s="247"/>
      <c r="AN28" s="247"/>
      <c r="AO28" s="247"/>
      <c r="AP28" s="247"/>
      <c r="AQ28" s="247"/>
      <c r="AR28" s="247"/>
      <c r="AS28" s="247"/>
      <c r="AT28" s="247"/>
      <c r="AU28" s="247"/>
      <c r="AV28" s="247"/>
      <c r="AW28" s="247"/>
      <c r="AX28" s="247"/>
      <c r="AY28" s="247"/>
      <c r="AZ28" s="247"/>
      <c r="BA28" s="247"/>
      <c r="BB28" s="247"/>
      <c r="BC28" s="247"/>
      <c r="BD28" s="247"/>
      <c r="BE28" s="247"/>
      <c r="BF28" s="247"/>
      <c r="BG28" s="247"/>
      <c r="BI28" s="100"/>
    </row>
    <row r="29" spans="3:61" s="112" customFormat="1" ht="16.5" hidden="1" customHeight="1" x14ac:dyDescent="0.2">
      <c r="C29" s="357"/>
      <c r="D29" s="357"/>
      <c r="E29" s="357"/>
      <c r="F29" s="357"/>
      <c r="G29" s="357"/>
      <c r="H29" s="357"/>
      <c r="I29" s="247"/>
      <c r="J29" s="247"/>
      <c r="K29" s="303"/>
      <c r="L29" s="364"/>
      <c r="M29" s="364"/>
      <c r="N29" s="247"/>
      <c r="O29" s="247"/>
      <c r="P29" s="247"/>
      <c r="Q29" s="247"/>
      <c r="R29" s="247"/>
      <c r="S29" s="247"/>
      <c r="T29" s="247"/>
      <c r="U29" s="247"/>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247"/>
      <c r="AU29" s="247"/>
      <c r="AV29" s="247"/>
      <c r="AW29" s="247"/>
      <c r="AX29" s="247"/>
      <c r="AY29" s="247"/>
      <c r="AZ29" s="247"/>
      <c r="BA29" s="247"/>
      <c r="BB29" s="247"/>
      <c r="BC29" s="247"/>
      <c r="BD29" s="247"/>
      <c r="BE29" s="247"/>
      <c r="BF29" s="247"/>
      <c r="BG29" s="247"/>
      <c r="BI29" s="116"/>
    </row>
    <row r="30" spans="3:61" s="112" customFormat="1" ht="16.5" hidden="1" customHeight="1" x14ac:dyDescent="0.2">
      <c r="C30" s="366"/>
      <c r="D30" s="366"/>
      <c r="E30" s="366"/>
      <c r="F30" s="366"/>
      <c r="G30" s="366"/>
      <c r="H30" s="366"/>
      <c r="I30" s="366"/>
      <c r="J30" s="366"/>
      <c r="K30" s="366"/>
      <c r="L30" s="366"/>
      <c r="M30" s="367"/>
      <c r="N30" s="367"/>
      <c r="O30" s="367"/>
      <c r="P30" s="367"/>
      <c r="Q30" s="367"/>
      <c r="R30" s="367"/>
      <c r="S30" s="367"/>
      <c r="T30" s="367"/>
      <c r="U30" s="367"/>
      <c r="V30" s="367"/>
      <c r="W30" s="367"/>
      <c r="X30" s="367"/>
      <c r="Y30" s="367"/>
      <c r="Z30" s="367"/>
      <c r="AA30" s="367"/>
      <c r="AB30" s="367"/>
      <c r="AC30" s="367"/>
      <c r="AD30" s="367"/>
      <c r="AE30" s="367"/>
      <c r="AF30" s="367"/>
      <c r="AG30" s="367"/>
      <c r="AH30" s="367"/>
      <c r="AI30" s="367"/>
      <c r="AJ30" s="367"/>
      <c r="AK30" s="367"/>
      <c r="AL30" s="367"/>
      <c r="AM30" s="368"/>
      <c r="AN30" s="247"/>
      <c r="AO30" s="247"/>
      <c r="AP30" s="247"/>
      <c r="AQ30" s="247"/>
      <c r="AR30" s="247"/>
      <c r="AS30" s="247"/>
      <c r="AT30" s="247"/>
      <c r="AU30" s="247"/>
      <c r="AV30" s="247"/>
      <c r="AW30" s="247"/>
      <c r="AX30" s="247"/>
      <c r="AY30" s="247"/>
      <c r="AZ30" s="247"/>
      <c r="BA30" s="247"/>
      <c r="BB30" s="247"/>
      <c r="BC30" s="247"/>
      <c r="BD30" s="247"/>
      <c r="BE30" s="247"/>
      <c r="BF30" s="247"/>
      <c r="BG30" s="247"/>
      <c r="BI30" s="116"/>
    </row>
    <row r="31" spans="3:61" s="112" customFormat="1" ht="24" hidden="1" customHeight="1" x14ac:dyDescent="0.2">
      <c r="C31" s="447"/>
      <c r="D31" s="447"/>
      <c r="E31" s="447"/>
      <c r="F31" s="447"/>
      <c r="G31" s="447"/>
      <c r="H31" s="447"/>
      <c r="I31" s="447"/>
      <c r="J31" s="447"/>
      <c r="K31" s="447"/>
      <c r="L31" s="447"/>
      <c r="M31" s="447"/>
      <c r="N31" s="447"/>
      <c r="O31" s="447"/>
      <c r="P31" s="447"/>
      <c r="Q31" s="447"/>
      <c r="R31" s="447"/>
      <c r="S31" s="447"/>
      <c r="T31" s="447"/>
      <c r="U31" s="447"/>
      <c r="V31" s="447"/>
      <c r="W31" s="447"/>
      <c r="X31" s="447"/>
      <c r="Y31" s="447"/>
      <c r="Z31" s="447"/>
      <c r="AA31" s="447"/>
      <c r="AB31" s="447"/>
      <c r="AC31" s="447"/>
      <c r="AD31" s="447"/>
      <c r="AE31" s="447"/>
      <c r="AF31" s="447"/>
      <c r="AG31" s="447"/>
      <c r="AH31" s="447"/>
      <c r="AI31" s="447"/>
      <c r="AJ31" s="447"/>
      <c r="AK31" s="447"/>
      <c r="AL31" s="447"/>
      <c r="AM31" s="447"/>
      <c r="AN31" s="447"/>
      <c r="AO31" s="447"/>
      <c r="AP31" s="447"/>
      <c r="AQ31" s="447"/>
      <c r="AR31" s="447"/>
      <c r="AS31" s="447"/>
      <c r="AT31" s="447"/>
      <c r="AU31" s="447"/>
      <c r="AV31" s="447"/>
      <c r="AW31" s="447"/>
      <c r="AX31" s="447"/>
      <c r="AY31" s="447"/>
      <c r="AZ31" s="447"/>
      <c r="BA31" s="447"/>
      <c r="BB31" s="447"/>
      <c r="BC31" s="447"/>
      <c r="BD31" s="247"/>
      <c r="BE31" s="247"/>
      <c r="BF31" s="247"/>
      <c r="BG31" s="247"/>
      <c r="BI31" s="116"/>
    </row>
    <row r="32" spans="3:61" s="112" customFormat="1" ht="16.5" hidden="1" customHeight="1" x14ac:dyDescent="0.2">
      <c r="C32" s="447"/>
      <c r="D32" s="447"/>
      <c r="E32" s="447"/>
      <c r="F32" s="447"/>
      <c r="G32" s="447"/>
      <c r="H32" s="447"/>
      <c r="I32" s="447"/>
      <c r="J32" s="447"/>
      <c r="K32" s="447"/>
      <c r="L32" s="447"/>
      <c r="M32" s="447"/>
      <c r="N32" s="447"/>
      <c r="O32" s="447"/>
      <c r="P32" s="447"/>
      <c r="Q32" s="447"/>
      <c r="R32" s="447"/>
      <c r="S32" s="447"/>
      <c r="T32" s="447"/>
      <c r="U32" s="447"/>
      <c r="V32" s="447"/>
      <c r="W32" s="447"/>
      <c r="X32" s="447"/>
      <c r="Y32" s="447"/>
      <c r="Z32" s="447"/>
      <c r="AA32" s="447"/>
      <c r="AB32" s="447"/>
      <c r="AC32" s="447"/>
      <c r="AD32" s="447"/>
      <c r="AE32" s="447"/>
      <c r="AF32" s="447"/>
      <c r="AG32" s="447"/>
      <c r="AH32" s="447"/>
      <c r="AI32" s="447"/>
      <c r="AJ32" s="447"/>
      <c r="AK32" s="447"/>
      <c r="AL32" s="447"/>
      <c r="AM32" s="447"/>
      <c r="AN32" s="447"/>
      <c r="AO32" s="447"/>
      <c r="AP32" s="447"/>
      <c r="AQ32" s="447"/>
      <c r="AR32" s="447"/>
      <c r="AS32" s="447"/>
      <c r="AT32" s="447"/>
      <c r="AU32" s="447"/>
      <c r="AV32" s="447"/>
      <c r="AW32" s="447"/>
      <c r="AX32" s="447"/>
      <c r="AY32" s="447"/>
      <c r="AZ32" s="447"/>
      <c r="BA32" s="447"/>
      <c r="BB32" s="447"/>
      <c r="BC32" s="447"/>
      <c r="BD32" s="247"/>
      <c r="BE32" s="247"/>
      <c r="BF32" s="247"/>
      <c r="BG32" s="247"/>
      <c r="BI32" s="116"/>
    </row>
    <row r="33" spans="2:61" s="112" customFormat="1" ht="10.5" customHeight="1" x14ac:dyDescent="0.2">
      <c r="C33" s="357"/>
      <c r="D33" s="247"/>
      <c r="E33" s="247"/>
      <c r="F33" s="247"/>
      <c r="G33" s="247"/>
      <c r="H33" s="247"/>
      <c r="I33" s="247"/>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247"/>
      <c r="BD33" s="247"/>
      <c r="BE33" s="247"/>
      <c r="BF33" s="247"/>
      <c r="BG33" s="247"/>
    </row>
    <row r="34" spans="2:61" ht="17.25" customHeight="1" x14ac:dyDescent="0.2"/>
    <row r="35" spans="2:61" ht="20.25" customHeight="1" x14ac:dyDescent="0.2">
      <c r="C35" s="435" t="s">
        <v>91</v>
      </c>
      <c r="D35" s="435"/>
      <c r="E35" s="435"/>
      <c r="F35" s="435"/>
      <c r="G35" s="435"/>
      <c r="H35" s="435"/>
      <c r="I35" s="435"/>
      <c r="J35" s="435"/>
      <c r="K35" s="435"/>
      <c r="L35" s="435"/>
      <c r="M35" s="435"/>
      <c r="N35" s="435"/>
      <c r="O35" s="435"/>
      <c r="P35" s="435"/>
      <c r="Q35" s="435"/>
      <c r="R35" s="435"/>
      <c r="S35" s="435"/>
      <c r="T35" s="435"/>
      <c r="U35" s="435"/>
      <c r="V35" s="435"/>
      <c r="W35" s="435"/>
      <c r="X35" s="435"/>
      <c r="Y35" s="435"/>
      <c r="Z35" s="435"/>
      <c r="AA35" s="435"/>
      <c r="AB35" s="435"/>
      <c r="AC35" s="435"/>
      <c r="AD35" s="435"/>
      <c r="AE35" s="435"/>
      <c r="AF35" s="435"/>
      <c r="AG35" s="435"/>
      <c r="AH35" s="435"/>
      <c r="AI35" s="435"/>
      <c r="AJ35" s="435"/>
      <c r="AK35" s="435"/>
      <c r="AL35" s="435"/>
      <c r="AM35" s="435"/>
      <c r="AN35" s="435"/>
      <c r="AO35" s="435"/>
      <c r="AP35" s="435"/>
      <c r="AQ35" s="435"/>
      <c r="AR35" s="435"/>
      <c r="AS35" s="435"/>
      <c r="AT35" s="435"/>
      <c r="AU35" s="435"/>
      <c r="AV35" s="435"/>
      <c r="AW35" s="435"/>
      <c r="AX35" s="435"/>
      <c r="AY35" s="435"/>
      <c r="AZ35" s="435"/>
      <c r="BA35" s="435"/>
      <c r="BB35" s="435"/>
      <c r="BC35" s="435"/>
      <c r="BD35" s="435"/>
      <c r="BE35" s="435"/>
      <c r="BF35" s="435"/>
      <c r="BG35" s="435"/>
    </row>
    <row r="36" spans="2:61" s="112" customFormat="1" ht="20.25" customHeight="1" x14ac:dyDescent="0.2">
      <c r="C36" s="247"/>
      <c r="D36" s="369"/>
      <c r="E36" s="369"/>
      <c r="F36" s="369"/>
      <c r="G36" s="369"/>
      <c r="H36" s="369"/>
      <c r="I36" s="369"/>
      <c r="J36" s="369"/>
      <c r="K36" s="369"/>
      <c r="L36" s="369"/>
      <c r="M36" s="369"/>
      <c r="N36" s="369"/>
      <c r="O36" s="369"/>
      <c r="P36" s="369"/>
      <c r="Q36" s="369"/>
      <c r="R36" s="369"/>
      <c r="S36" s="369"/>
      <c r="T36" s="369"/>
      <c r="U36" s="369"/>
      <c r="V36" s="369"/>
      <c r="W36" s="369"/>
      <c r="X36" s="369"/>
      <c r="Y36" s="369"/>
      <c r="Z36" s="369"/>
      <c r="AA36" s="369"/>
      <c r="AB36" s="369"/>
      <c r="AC36" s="369"/>
      <c r="AD36" s="369"/>
      <c r="AE36" s="369"/>
      <c r="AF36" s="369"/>
      <c r="AG36" s="369"/>
      <c r="AH36" s="369"/>
      <c r="AI36" s="369"/>
      <c r="AJ36" s="369"/>
      <c r="AK36" s="369"/>
      <c r="AL36" s="369"/>
      <c r="AM36" s="369"/>
      <c r="AN36" s="369"/>
      <c r="AO36" s="369"/>
      <c r="AP36" s="369"/>
      <c r="AQ36" s="369"/>
      <c r="AR36" s="369"/>
      <c r="AS36" s="369"/>
      <c r="AT36" s="369"/>
      <c r="AU36" s="369"/>
      <c r="AV36" s="369"/>
      <c r="AW36" s="369"/>
      <c r="AX36" s="369"/>
      <c r="AY36" s="369"/>
      <c r="AZ36" s="369"/>
      <c r="BA36" s="369"/>
      <c r="BB36" s="369"/>
      <c r="BC36" s="369"/>
      <c r="BD36" s="369"/>
      <c r="BE36" s="369"/>
      <c r="BF36" s="369"/>
      <c r="BG36" s="369"/>
      <c r="BH36" s="117"/>
      <c r="BI36" s="117"/>
    </row>
    <row r="37" spans="2:61" s="112" customFormat="1" ht="56.25" customHeight="1" x14ac:dyDescent="0.2">
      <c r="C37" s="247"/>
      <c r="D37" s="369"/>
      <c r="E37" s="453" t="s">
        <v>113</v>
      </c>
      <c r="F37" s="453"/>
      <c r="G37" s="453"/>
      <c r="H37" s="453"/>
      <c r="I37" s="453"/>
      <c r="J37" s="453"/>
      <c r="K37" s="453"/>
      <c r="L37" s="453"/>
      <c r="M37" s="442" t="s">
        <v>38</v>
      </c>
      <c r="N37" s="442"/>
      <c r="O37" s="442"/>
      <c r="P37" s="442"/>
      <c r="Q37" s="442"/>
      <c r="R37" s="442"/>
      <c r="S37" s="442"/>
      <c r="T37" s="442"/>
      <c r="U37" s="442"/>
      <c r="V37" s="369"/>
      <c r="W37" s="370"/>
      <c r="X37" s="370"/>
      <c r="Y37" s="370"/>
      <c r="Z37" s="370"/>
      <c r="AA37" s="370"/>
      <c r="AB37" s="423" t="s">
        <v>114</v>
      </c>
      <c r="AC37" s="423"/>
      <c r="AD37" s="423"/>
      <c r="AE37" s="423"/>
      <c r="AF37" s="423"/>
      <c r="AG37" s="423"/>
      <c r="AH37" s="423"/>
      <c r="AI37" s="423"/>
      <c r="AJ37" s="423"/>
      <c r="AK37" s="423"/>
      <c r="AL37" s="423"/>
      <c r="AM37" s="454" t="s">
        <v>28</v>
      </c>
      <c r="AN37" s="454"/>
      <c r="AO37" s="454"/>
      <c r="AP37" s="454"/>
      <c r="AQ37" s="454"/>
      <c r="AR37" s="454"/>
      <c r="AS37" s="454"/>
      <c r="AT37" s="454"/>
      <c r="AU37" s="369"/>
      <c r="AV37" s="451" t="str">
        <f>+IF(AM37="Intéressement","La prime d'intéressement, versée en 2025 sur l'exercice fiscal 2024, est limitée à 75% du PASS 2024 (soit 34 776€)",IF(AM37="Participation","La prime de participation, versée en 2025 sur l'exercice fiscal 2024, est limitée à 75% du PASS 2024 (soit 34 766€).",IF(AM37="Prime de partage de la valeur","Le versement de la PPV est limité à 3 000€ (ou 6 000 € si vous avez un accord d'intéressement ou un accord de participation volontaire dans votre entreprise). Voir plus bas pour le calcul de la CSG/CRDS",IF(AM37="Jours de repos non pris / CET","La monétisation est limitée à 10 jours par an sauf accord plus restrictif de l'entreprise",IF(AM37="Versements volontaires","Les versements volontaires dans le PEE sont plafonnés à 25% de la rémunération brute annuelle",IF(AM37="Abondement unilatéral","Le versement de l'abondement unilatéral est limité à 3 000€ (ou 6 000 € si vous avez un accord d'intéressement ou un accord de participation volontaire dans votre entreprise)",""))))))</f>
        <v>Les versements volontaires dans le PEE sont plafonnés à 25% de la rémunération brute annuelle</v>
      </c>
      <c r="AW37" s="451"/>
      <c r="AX37" s="451"/>
      <c r="AY37" s="451"/>
      <c r="AZ37" s="451"/>
      <c r="BA37" s="451"/>
      <c r="BB37" s="451"/>
      <c r="BC37" s="451"/>
      <c r="BD37" s="451"/>
      <c r="BE37" s="451"/>
      <c r="BF37" s="451"/>
      <c r="BG37" s="451"/>
      <c r="BH37" s="117"/>
      <c r="BI37" s="117"/>
    </row>
    <row r="38" spans="2:61" s="112" customFormat="1" ht="13.5" customHeight="1" x14ac:dyDescent="0.2">
      <c r="C38" s="247"/>
      <c r="D38" s="369"/>
      <c r="E38" s="366"/>
      <c r="F38" s="366"/>
      <c r="G38" s="366"/>
      <c r="H38" s="366"/>
      <c r="I38" s="366"/>
      <c r="J38" s="366"/>
      <c r="K38" s="366"/>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367"/>
      <c r="AL38" s="368"/>
      <c r="AM38" s="368"/>
      <c r="AN38" s="368"/>
      <c r="AO38" s="368"/>
      <c r="AP38" s="368"/>
      <c r="AQ38" s="368"/>
      <c r="AR38" s="368"/>
      <c r="AS38" s="368"/>
      <c r="AT38" s="368"/>
      <c r="AU38" s="368"/>
      <c r="AV38" s="368"/>
      <c r="AW38" s="368"/>
      <c r="AX38" s="368"/>
      <c r="AY38" s="368"/>
      <c r="AZ38" s="368"/>
      <c r="BA38" s="368"/>
      <c r="BB38" s="368"/>
      <c r="BC38" s="368"/>
      <c r="BD38" s="368"/>
      <c r="BE38" s="368"/>
      <c r="BF38" s="368"/>
      <c r="BG38" s="368"/>
      <c r="BH38" s="117"/>
      <c r="BI38" s="117"/>
    </row>
    <row r="39" spans="2:61" ht="17.25" customHeight="1" x14ac:dyDescent="0.2"/>
    <row r="40" spans="2:61" s="112" customFormat="1" ht="5.25" customHeight="1" x14ac:dyDescent="0.2">
      <c r="C40" s="247"/>
      <c r="D40" s="247"/>
      <c r="E40" s="247"/>
      <c r="F40" s="247"/>
      <c r="G40" s="247"/>
      <c r="H40" s="247"/>
      <c r="I40" s="247"/>
      <c r="J40" s="247"/>
      <c r="K40" s="247"/>
      <c r="L40" s="247"/>
      <c r="M40" s="247"/>
      <c r="N40" s="247"/>
      <c r="O40" s="247"/>
      <c r="P40" s="247"/>
      <c r="Q40" s="247"/>
      <c r="R40" s="247"/>
      <c r="S40" s="247"/>
      <c r="T40" s="247"/>
      <c r="U40" s="247"/>
      <c r="V40" s="247"/>
      <c r="W40" s="247"/>
      <c r="X40" s="247"/>
      <c r="Y40" s="247"/>
      <c r="Z40" s="247"/>
      <c r="AA40" s="247"/>
      <c r="AB40" s="247"/>
      <c r="AC40" s="247"/>
      <c r="AD40" s="247"/>
      <c r="AE40" s="247"/>
      <c r="AF40" s="247"/>
      <c r="AG40" s="247"/>
      <c r="AH40" s="247"/>
      <c r="AI40" s="247"/>
      <c r="AJ40" s="247"/>
      <c r="AN40" s="247"/>
      <c r="AO40" s="247"/>
      <c r="AP40" s="247"/>
      <c r="AQ40" s="247"/>
      <c r="AR40" s="247"/>
      <c r="AS40" s="247"/>
      <c r="AT40" s="247"/>
      <c r="AU40" s="247"/>
      <c r="AV40" s="247"/>
      <c r="AW40" s="247"/>
      <c r="AX40" s="247"/>
      <c r="AY40" s="247"/>
      <c r="AZ40" s="247"/>
      <c r="BA40" s="247"/>
      <c r="BB40" s="247"/>
      <c r="BC40" s="247"/>
      <c r="BD40" s="247"/>
      <c r="BE40" s="247"/>
      <c r="BF40" s="247"/>
      <c r="BG40" s="247"/>
      <c r="BH40" s="118"/>
      <c r="BI40" s="118"/>
    </row>
    <row r="41" spans="2:61" s="112" customFormat="1" ht="20.25" customHeight="1" x14ac:dyDescent="0.2">
      <c r="C41" s="449" t="s">
        <v>3</v>
      </c>
      <c r="D41" s="449"/>
      <c r="E41" s="449"/>
      <c r="F41" s="449"/>
      <c r="G41" s="449"/>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442"/>
      <c r="AG41" s="442"/>
      <c r="AH41" s="442"/>
      <c r="AI41" s="442"/>
      <c r="AJ41" s="247"/>
      <c r="AN41" s="372"/>
      <c r="AO41" s="452" t="s">
        <v>7</v>
      </c>
      <c r="AP41" s="452"/>
      <c r="AQ41" s="452"/>
      <c r="AR41" s="452"/>
      <c r="AS41" s="452"/>
      <c r="AT41" s="452"/>
      <c r="AU41" s="452"/>
      <c r="AV41" s="452"/>
      <c r="AW41" s="452"/>
      <c r="AX41" s="452"/>
      <c r="AY41" s="452"/>
      <c r="AZ41" s="452"/>
      <c r="BA41" s="452"/>
      <c r="BB41" s="452"/>
      <c r="BC41" s="452"/>
      <c r="BD41" s="452"/>
      <c r="BE41" s="452"/>
      <c r="BF41" s="452"/>
      <c r="BG41" s="452"/>
      <c r="BH41" s="118"/>
      <c r="BI41" s="118"/>
    </row>
    <row r="42" spans="2:61" s="112" customFormat="1" ht="6.75" customHeight="1" x14ac:dyDescent="0.2">
      <c r="C42" s="247"/>
      <c r="D42" s="247"/>
      <c r="E42" s="247"/>
      <c r="F42" s="247"/>
      <c r="G42" s="247"/>
      <c r="H42" s="247"/>
      <c r="I42" s="247"/>
      <c r="J42" s="247"/>
      <c r="K42" s="247"/>
      <c r="L42" s="247"/>
      <c r="M42" s="247"/>
      <c r="N42" s="247"/>
      <c r="O42" s="247"/>
      <c r="P42" s="247"/>
      <c r="Q42" s="247"/>
      <c r="R42" s="247"/>
      <c r="S42" s="247"/>
      <c r="T42" s="247"/>
      <c r="U42" s="247"/>
      <c r="V42" s="247"/>
      <c r="W42" s="247"/>
      <c r="X42" s="247"/>
      <c r="Y42" s="247"/>
      <c r="Z42" s="247"/>
      <c r="AA42" s="247"/>
      <c r="AB42" s="247"/>
      <c r="AC42" s="247"/>
      <c r="AD42" s="247"/>
      <c r="AE42" s="247"/>
      <c r="AF42" s="247"/>
      <c r="AG42" s="247"/>
      <c r="AH42" s="247"/>
      <c r="AI42" s="247"/>
      <c r="AJ42" s="247"/>
      <c r="AN42" s="247"/>
      <c r="AO42" s="357"/>
      <c r="AP42" s="357"/>
      <c r="AQ42" s="357"/>
      <c r="AR42" s="357"/>
      <c r="AS42" s="357"/>
      <c r="AT42" s="357"/>
      <c r="AU42" s="357"/>
      <c r="AV42" s="357"/>
      <c r="AW42" s="357"/>
      <c r="AX42" s="357"/>
      <c r="AY42" s="357"/>
      <c r="AZ42" s="357"/>
      <c r="BA42" s="357"/>
      <c r="BB42" s="357"/>
      <c r="BC42" s="357"/>
      <c r="BD42" s="357"/>
      <c r="BE42" s="357"/>
      <c r="BF42" s="357"/>
      <c r="BG42" s="357"/>
      <c r="BH42" s="118"/>
      <c r="BI42" s="119"/>
    </row>
    <row r="43" spans="2:61" s="112" customFormat="1" ht="16.5" customHeight="1" x14ac:dyDescent="0.2">
      <c r="C43" s="357"/>
      <c r="D43" s="357"/>
      <c r="E43" s="357" t="s">
        <v>89</v>
      </c>
      <c r="F43" s="357"/>
      <c r="G43" s="371"/>
      <c r="H43" s="450"/>
      <c r="I43" s="442"/>
      <c r="J43" s="442"/>
      <c r="K43" s="442"/>
      <c r="L43" s="442"/>
      <c r="M43" s="442"/>
      <c r="N43" s="442"/>
      <c r="O43" s="442"/>
      <c r="P43" s="442"/>
      <c r="Q43" s="442"/>
      <c r="R43" s="442"/>
      <c r="S43" s="442"/>
      <c r="T43" s="247"/>
      <c r="U43" s="247"/>
      <c r="V43" s="247"/>
      <c r="W43" s="247"/>
      <c r="X43" s="247"/>
      <c r="Y43" s="247"/>
      <c r="Z43" s="247"/>
      <c r="AA43" s="247"/>
      <c r="AB43" s="247"/>
      <c r="AC43" s="247"/>
      <c r="AD43" s="247"/>
      <c r="AE43" s="247"/>
      <c r="AF43" s="247"/>
      <c r="AG43" s="247"/>
      <c r="AH43" s="247"/>
      <c r="AI43" s="247"/>
      <c r="AJ43" s="247"/>
      <c r="AN43" s="247"/>
      <c r="AO43" s="448"/>
      <c r="AP43" s="448"/>
      <c r="AQ43" s="448"/>
      <c r="AR43" s="448"/>
      <c r="AS43" s="448"/>
      <c r="AT43" s="448"/>
      <c r="AU43" s="448"/>
      <c r="AV43" s="448"/>
      <c r="AW43" s="448"/>
      <c r="AX43" s="448"/>
      <c r="AY43" s="448"/>
      <c r="AZ43" s="448"/>
      <c r="BA43" s="448"/>
      <c r="BB43" s="448"/>
      <c r="BC43" s="448"/>
      <c r="BD43" s="448"/>
      <c r="BE43" s="448"/>
      <c r="BF43" s="448"/>
      <c r="BG43" s="357"/>
      <c r="BH43" s="118"/>
    </row>
    <row r="44" spans="2:61" s="112" customFormat="1" ht="26.25" customHeight="1" x14ac:dyDescent="0.2">
      <c r="C44" s="247"/>
      <c r="D44" s="247"/>
      <c r="E44" s="247"/>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247"/>
      <c r="AD44" s="247"/>
      <c r="AE44" s="247"/>
      <c r="AF44" s="247"/>
      <c r="AG44" s="247"/>
      <c r="AH44" s="247"/>
      <c r="AI44" s="247"/>
      <c r="AJ44" s="247"/>
      <c r="AN44" s="247"/>
      <c r="AO44" s="448"/>
      <c r="AP44" s="448"/>
      <c r="AQ44" s="448"/>
      <c r="AR44" s="448"/>
      <c r="AS44" s="448"/>
      <c r="AT44" s="448"/>
      <c r="AU44" s="448"/>
      <c r="AV44" s="448"/>
      <c r="AW44" s="448"/>
      <c r="AX44" s="448"/>
      <c r="AY44" s="448"/>
      <c r="AZ44" s="448"/>
      <c r="BA44" s="448"/>
      <c r="BB44" s="448"/>
      <c r="BC44" s="448"/>
      <c r="BD44" s="448"/>
      <c r="BE44" s="448"/>
      <c r="BF44" s="448"/>
      <c r="BG44" s="357"/>
      <c r="BH44" s="118"/>
    </row>
    <row r="45" spans="2:61" s="112" customFormat="1" ht="9.75" customHeight="1" x14ac:dyDescent="0.2">
      <c r="C45" s="247"/>
      <c r="D45" s="247"/>
      <c r="E45" s="247"/>
      <c r="F45" s="247"/>
      <c r="G45" s="247"/>
      <c r="H45" s="247"/>
      <c r="I45" s="247"/>
      <c r="J45" s="247"/>
      <c r="K45" s="247"/>
      <c r="L45" s="247"/>
      <c r="M45" s="247"/>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N45" s="247"/>
      <c r="AO45" s="247"/>
      <c r="AP45" s="247"/>
      <c r="AQ45" s="247"/>
      <c r="AR45" s="247"/>
      <c r="AS45" s="247"/>
      <c r="AT45" s="247"/>
      <c r="AU45" s="247"/>
      <c r="AV45" s="247"/>
      <c r="AW45" s="247"/>
      <c r="AX45" s="247"/>
      <c r="AY45" s="247"/>
      <c r="AZ45" s="247"/>
      <c r="BA45" s="247"/>
      <c r="BB45" s="247"/>
      <c r="BC45" s="247"/>
      <c r="BD45" s="247"/>
      <c r="BE45" s="247"/>
      <c r="BF45" s="247"/>
      <c r="BG45" s="247"/>
      <c r="BH45" s="118"/>
    </row>
    <row r="48" spans="2:61" s="130" customFormat="1" ht="20.25" x14ac:dyDescent="0.3">
      <c r="B48" s="390" t="s">
        <v>170</v>
      </c>
    </row>
    <row r="49" spans="2:60" s="130" customFormat="1" ht="7.5" customHeight="1" thickBot="1" x14ac:dyDescent="0.3"/>
    <row r="50" spans="2:60" s="130" customFormat="1" ht="15" x14ac:dyDescent="0.25">
      <c r="B50" s="391"/>
      <c r="C50" s="392"/>
      <c r="D50" s="392"/>
      <c r="E50" s="392"/>
      <c r="F50" s="392"/>
      <c r="G50" s="392"/>
      <c r="H50" s="392"/>
      <c r="I50" s="392"/>
      <c r="J50" s="392"/>
      <c r="K50" s="392"/>
      <c r="L50" s="392"/>
      <c r="M50" s="392"/>
      <c r="N50" s="392"/>
      <c r="O50" s="392"/>
      <c r="P50" s="392"/>
      <c r="Q50" s="392"/>
      <c r="R50" s="392"/>
      <c r="S50" s="392"/>
      <c r="T50" s="392"/>
      <c r="U50" s="392"/>
      <c r="V50" s="392"/>
      <c r="W50" s="392"/>
      <c r="X50" s="392"/>
      <c r="Y50" s="392"/>
      <c r="Z50" s="392"/>
      <c r="AA50" s="392"/>
      <c r="AB50" s="392"/>
      <c r="AC50" s="392"/>
      <c r="AD50" s="392"/>
      <c r="AE50" s="392"/>
      <c r="AF50" s="392"/>
      <c r="AG50" s="392"/>
      <c r="AH50" s="392"/>
      <c r="AI50" s="392"/>
      <c r="AJ50" s="392"/>
      <c r="AK50" s="392"/>
      <c r="AL50" s="393"/>
      <c r="AM50" s="392"/>
      <c r="AN50" s="392"/>
      <c r="AO50" s="392"/>
      <c r="AP50" s="392"/>
      <c r="AQ50" s="392"/>
      <c r="AR50" s="392"/>
      <c r="AS50" s="392"/>
      <c r="AT50" s="392"/>
      <c r="AU50" s="392"/>
      <c r="AV50" s="392"/>
      <c r="AW50" s="392"/>
      <c r="AX50" s="392"/>
      <c r="AY50" s="392"/>
      <c r="AZ50" s="392"/>
      <c r="BA50" s="392"/>
      <c r="BB50" s="392"/>
      <c r="BC50" s="392"/>
      <c r="BD50" s="392"/>
      <c r="BE50" s="392"/>
      <c r="BF50" s="392"/>
      <c r="BG50" s="392"/>
      <c r="BH50" s="393"/>
    </row>
    <row r="51" spans="2:60" s="130" customFormat="1" ht="15.75" x14ac:dyDescent="0.25">
      <c r="B51" s="394"/>
      <c r="C51" s="240"/>
      <c r="D51" s="240"/>
      <c r="E51" s="240"/>
      <c r="F51" s="240"/>
      <c r="G51" s="240"/>
      <c r="H51" s="240"/>
      <c r="I51" s="240"/>
      <c r="J51" s="240"/>
      <c r="K51" s="240"/>
      <c r="L51" s="240"/>
      <c r="M51" s="240"/>
      <c r="N51" s="240"/>
      <c r="O51" s="240"/>
      <c r="P51" s="240"/>
      <c r="Q51" s="240"/>
      <c r="R51" s="424" t="s">
        <v>175</v>
      </c>
      <c r="S51" s="424"/>
      <c r="T51" s="424"/>
      <c r="U51" s="424"/>
      <c r="V51" s="424"/>
      <c r="W51" s="424"/>
      <c r="X51" s="424"/>
      <c r="Y51" s="424"/>
      <c r="Z51" s="424"/>
      <c r="AA51" s="424"/>
      <c r="AB51" s="240"/>
      <c r="AC51" s="240"/>
      <c r="AD51" s="240"/>
      <c r="AE51" s="240"/>
      <c r="AF51" s="240"/>
      <c r="AG51" s="240"/>
      <c r="AH51" s="240"/>
      <c r="AI51" s="240"/>
      <c r="AJ51" s="240"/>
      <c r="AK51" s="240"/>
      <c r="AL51" s="395"/>
      <c r="AM51" s="240"/>
      <c r="AN51" s="240"/>
      <c r="AO51" s="240"/>
      <c r="AP51" s="240"/>
      <c r="AQ51" s="240"/>
      <c r="AR51" s="240"/>
      <c r="AS51" s="240"/>
      <c r="AT51" s="240"/>
      <c r="AU51" s="240"/>
      <c r="AV51" s="424" t="s">
        <v>176</v>
      </c>
      <c r="AW51" s="424"/>
      <c r="AX51" s="424"/>
      <c r="AY51" s="424"/>
      <c r="AZ51" s="424"/>
      <c r="BA51" s="424"/>
      <c r="BB51" s="240"/>
      <c r="BC51" s="240"/>
      <c r="BD51" s="240"/>
      <c r="BE51" s="240"/>
      <c r="BF51" s="240"/>
      <c r="BG51" s="240"/>
      <c r="BH51" s="395"/>
    </row>
    <row r="52" spans="2:60" s="130" customFormat="1" ht="15" x14ac:dyDescent="0.25">
      <c r="B52" s="394"/>
      <c r="C52" s="240"/>
      <c r="D52" s="240"/>
      <c r="E52" s="240"/>
      <c r="F52" s="240"/>
      <c r="G52" s="240"/>
      <c r="H52" s="240"/>
      <c r="I52" s="240"/>
      <c r="J52" s="240"/>
      <c r="K52" s="240"/>
      <c r="L52" s="240"/>
      <c r="M52" s="240"/>
      <c r="N52" s="240"/>
      <c r="O52" s="240"/>
      <c r="P52" s="240"/>
      <c r="Q52" s="240"/>
      <c r="R52" s="240"/>
      <c r="S52" s="240"/>
      <c r="T52" s="240"/>
      <c r="U52" s="240"/>
      <c r="V52" s="240"/>
      <c r="W52" s="240"/>
      <c r="X52" s="240"/>
      <c r="Y52" s="240"/>
      <c r="Z52" s="240"/>
      <c r="AA52" s="240"/>
      <c r="AB52" s="240"/>
      <c r="AC52" s="240"/>
      <c r="AD52" s="240"/>
      <c r="AE52" s="240"/>
      <c r="AF52" s="240"/>
      <c r="AG52" s="240"/>
      <c r="AH52" s="240"/>
      <c r="AI52" s="240"/>
      <c r="AJ52" s="240"/>
      <c r="AK52" s="240"/>
      <c r="AL52" s="395"/>
      <c r="AM52" s="240"/>
      <c r="AN52" s="240"/>
      <c r="AO52" s="240"/>
      <c r="AP52" s="240"/>
      <c r="AQ52" s="240"/>
      <c r="AR52" s="240"/>
      <c r="AS52" s="240"/>
      <c r="AT52" s="240"/>
      <c r="AU52" s="240"/>
      <c r="AV52" s="240"/>
      <c r="AW52" s="240"/>
      <c r="AX52" s="240"/>
      <c r="AY52" s="240"/>
      <c r="AZ52" s="240"/>
      <c r="BA52" s="240"/>
      <c r="BB52" s="240"/>
      <c r="BC52" s="240"/>
      <c r="BD52" s="240"/>
      <c r="BE52" s="240"/>
      <c r="BF52" s="240"/>
      <c r="BG52" s="240"/>
      <c r="BH52" s="395"/>
    </row>
    <row r="53" spans="2:60" s="130" customFormat="1" ht="18.75" x14ac:dyDescent="0.3">
      <c r="B53" s="396"/>
      <c r="C53" s="373" t="s">
        <v>171</v>
      </c>
      <c r="D53" s="373"/>
      <c r="E53" s="373"/>
      <c r="F53" s="373"/>
      <c r="G53" s="373"/>
      <c r="H53" s="374"/>
      <c r="I53" s="374"/>
      <c r="J53" s="374"/>
      <c r="K53" s="240"/>
      <c r="L53" s="240"/>
      <c r="M53" s="240"/>
      <c r="N53" s="240"/>
      <c r="O53" s="240"/>
      <c r="P53" s="240"/>
      <c r="Q53" s="240"/>
      <c r="R53" s="425" t="s">
        <v>177</v>
      </c>
      <c r="S53" s="426"/>
      <c r="T53" s="426"/>
      <c r="U53" s="426"/>
      <c r="V53" s="426"/>
      <c r="W53" s="426"/>
      <c r="X53" s="426"/>
      <c r="Y53" s="426"/>
      <c r="Z53" s="426"/>
      <c r="AA53" s="427"/>
      <c r="AB53" s="240"/>
      <c r="AC53" s="240"/>
      <c r="AD53" s="397"/>
      <c r="AE53" s="397"/>
      <c r="AF53" s="398"/>
      <c r="AG53" s="410"/>
      <c r="AH53" s="399"/>
      <c r="AI53" s="398"/>
      <c r="AJ53" s="398"/>
      <c r="AK53" s="410"/>
      <c r="AL53" s="395"/>
      <c r="AM53" s="399"/>
      <c r="AN53" s="399"/>
      <c r="AO53" s="399"/>
      <c r="AP53" s="398" t="s">
        <v>171</v>
      </c>
      <c r="AQ53" s="240"/>
      <c r="AR53" s="240"/>
      <c r="AS53" s="240"/>
      <c r="AT53" s="240"/>
      <c r="AU53" s="240"/>
      <c r="AV53" s="428" t="s">
        <v>177</v>
      </c>
      <c r="AW53" s="429"/>
      <c r="AX53" s="429"/>
      <c r="AY53" s="429"/>
      <c r="AZ53" s="429"/>
      <c r="BA53" s="429"/>
      <c r="BB53" s="430"/>
      <c r="BC53" s="240"/>
      <c r="BD53" s="240"/>
      <c r="BE53" s="397"/>
      <c r="BF53" s="397"/>
      <c r="BG53" s="397"/>
      <c r="BH53" s="400"/>
    </row>
    <row r="54" spans="2:60" s="130" customFormat="1" ht="9.75" customHeight="1" x14ac:dyDescent="0.3">
      <c r="B54" s="396"/>
      <c r="C54" s="373"/>
      <c r="D54" s="373"/>
      <c r="E54" s="373"/>
      <c r="F54" s="373"/>
      <c r="G54" s="373"/>
      <c r="H54" s="374"/>
      <c r="I54" s="374"/>
      <c r="J54" s="374"/>
      <c r="K54" s="240"/>
      <c r="L54" s="240"/>
      <c r="M54" s="240"/>
      <c r="N54" s="240"/>
      <c r="O54" s="240"/>
      <c r="P54" s="240"/>
      <c r="Q54" s="240"/>
      <c r="R54" s="374"/>
      <c r="S54" s="374"/>
      <c r="T54" s="374"/>
      <c r="U54" s="374"/>
      <c r="V54" s="374"/>
      <c r="W54" s="374"/>
      <c r="X54" s="374"/>
      <c r="Y54" s="240"/>
      <c r="Z54" s="240"/>
      <c r="AA54" s="240"/>
      <c r="AB54" s="240"/>
      <c r="AC54" s="240"/>
      <c r="AD54" s="240"/>
      <c r="AE54" s="240"/>
      <c r="AF54" s="399"/>
      <c r="AG54" s="410"/>
      <c r="AH54" s="411"/>
      <c r="AI54" s="411"/>
      <c r="AJ54" s="398"/>
      <c r="AK54" s="410"/>
      <c r="AL54" s="395"/>
      <c r="AM54" s="399"/>
      <c r="AN54" s="399"/>
      <c r="AO54" s="399"/>
      <c r="AP54" s="399"/>
      <c r="AQ54" s="240"/>
      <c r="AR54" s="240"/>
      <c r="AS54" s="240"/>
      <c r="AT54" s="240"/>
      <c r="AU54" s="240"/>
      <c r="AV54" s="374"/>
      <c r="AW54" s="374"/>
      <c r="AX54" s="374"/>
      <c r="AY54" s="374"/>
      <c r="AZ54" s="374"/>
      <c r="BA54" s="374"/>
      <c r="BB54" s="401"/>
      <c r="BC54" s="401"/>
      <c r="BD54" s="401"/>
      <c r="BE54" s="401"/>
      <c r="BF54" s="401"/>
      <c r="BG54" s="240"/>
      <c r="BH54" s="395"/>
    </row>
    <row r="55" spans="2:60" s="130" customFormat="1" ht="21" customHeight="1" x14ac:dyDescent="0.25">
      <c r="B55" s="402"/>
      <c r="C55" s="373" t="s">
        <v>178</v>
      </c>
      <c r="D55" s="373"/>
      <c r="E55" s="373"/>
      <c r="F55" s="373"/>
      <c r="G55" s="373"/>
      <c r="H55" s="374"/>
      <c r="I55" s="374"/>
      <c r="J55" s="374"/>
      <c r="K55" s="240"/>
      <c r="L55" s="240"/>
      <c r="M55" s="240"/>
      <c r="N55" s="240"/>
      <c r="O55" s="240"/>
      <c r="P55" s="240"/>
      <c r="Q55" s="240"/>
      <c r="R55" s="420"/>
      <c r="S55" s="421"/>
      <c r="T55" s="421"/>
      <c r="U55" s="421"/>
      <c r="V55" s="421"/>
      <c r="W55" s="421"/>
      <c r="X55" s="421"/>
      <c r="Y55" s="421"/>
      <c r="Z55" s="421"/>
      <c r="AA55" s="422"/>
      <c r="AB55" s="240"/>
      <c r="AC55" s="240"/>
      <c r="AD55" s="403"/>
      <c r="AE55" s="403"/>
      <c r="AF55" s="398"/>
      <c r="AG55" s="410"/>
      <c r="AH55" s="399"/>
      <c r="AI55" s="411"/>
      <c r="AJ55" s="411"/>
      <c r="AK55" s="411"/>
      <c r="AL55" s="395"/>
      <c r="AM55" s="399"/>
      <c r="AN55" s="399"/>
      <c r="AO55" s="399"/>
      <c r="AP55" s="398" t="s">
        <v>179</v>
      </c>
      <c r="AQ55" s="240"/>
      <c r="AR55" s="240"/>
      <c r="AS55" s="240"/>
      <c r="AT55" s="403"/>
      <c r="AU55" s="403"/>
      <c r="AV55" s="420"/>
      <c r="AW55" s="421"/>
      <c r="AX55" s="421"/>
      <c r="AY55" s="421"/>
      <c r="AZ55" s="421"/>
      <c r="BA55" s="421"/>
      <c r="BB55" s="422"/>
      <c r="BC55" s="403"/>
      <c r="BD55" s="403"/>
      <c r="BE55" s="403"/>
      <c r="BF55" s="403"/>
      <c r="BG55" s="403"/>
      <c r="BH55" s="395"/>
    </row>
    <row r="56" spans="2:60" s="130" customFormat="1" ht="15.75" thickBot="1" x14ac:dyDescent="0.3">
      <c r="B56" s="402"/>
      <c r="C56" s="373"/>
      <c r="D56" s="373"/>
      <c r="E56" s="373"/>
      <c r="F56" s="373"/>
      <c r="G56" s="373"/>
      <c r="H56" s="374"/>
      <c r="I56" s="374"/>
      <c r="J56" s="374"/>
      <c r="K56" s="240"/>
      <c r="L56" s="240"/>
      <c r="M56" s="240"/>
      <c r="N56" s="240"/>
      <c r="O56" s="240"/>
      <c r="P56" s="240"/>
      <c r="Q56" s="240"/>
      <c r="R56" s="374"/>
      <c r="S56" s="374"/>
      <c r="T56" s="374"/>
      <c r="U56" s="374"/>
      <c r="V56" s="374"/>
      <c r="W56" s="374"/>
      <c r="X56" s="374"/>
      <c r="Y56" s="240"/>
      <c r="Z56" s="240"/>
      <c r="AA56" s="240"/>
      <c r="AB56" s="240"/>
      <c r="AC56" s="240"/>
      <c r="AD56" s="408"/>
      <c r="AE56" s="408"/>
      <c r="AF56" s="412"/>
      <c r="AG56" s="410"/>
      <c r="AH56" s="411"/>
      <c r="AI56" s="411"/>
      <c r="AJ56" s="398"/>
      <c r="AK56" s="410"/>
      <c r="AL56" s="395"/>
      <c r="AM56" s="399"/>
      <c r="AN56" s="399"/>
      <c r="AO56" s="399"/>
      <c r="AP56" s="399"/>
      <c r="AQ56" s="240"/>
      <c r="AR56" s="240"/>
      <c r="AS56" s="240"/>
      <c r="AT56" s="240"/>
      <c r="AU56" s="240"/>
      <c r="AV56" s="374"/>
      <c r="AW56" s="374"/>
      <c r="AX56" s="374"/>
      <c r="AY56" s="374"/>
      <c r="AZ56" s="374"/>
      <c r="BA56" s="374"/>
      <c r="BB56" s="240"/>
      <c r="BC56" s="403"/>
      <c r="BD56" s="240"/>
      <c r="BE56" s="240"/>
      <c r="BF56" s="240"/>
      <c r="BG56" s="240"/>
      <c r="BH56" s="395"/>
    </row>
    <row r="57" spans="2:60" s="130" customFormat="1" ht="45.75" customHeight="1" thickBot="1" x14ac:dyDescent="0.3">
      <c r="B57" s="402"/>
      <c r="C57" s="459" t="s">
        <v>180</v>
      </c>
      <c r="D57" s="459"/>
      <c r="E57" s="459"/>
      <c r="F57" s="459"/>
      <c r="G57" s="459"/>
      <c r="H57" s="459"/>
      <c r="I57" s="459"/>
      <c r="J57" s="459"/>
      <c r="K57" s="459"/>
      <c r="L57" s="459"/>
      <c r="M57" s="459"/>
      <c r="N57" s="459"/>
      <c r="O57" s="459"/>
      <c r="P57" s="240"/>
      <c r="Q57" s="240"/>
      <c r="R57" s="460">
        <f>IF(R53="- de 50 salariés",R55,R55-R55*(1-1.75%)*9.7%)</f>
        <v>0</v>
      </c>
      <c r="S57" s="461"/>
      <c r="T57" s="461"/>
      <c r="U57" s="461"/>
      <c r="V57" s="461"/>
      <c r="W57" s="461"/>
      <c r="X57" s="461"/>
      <c r="Y57" s="461"/>
      <c r="Z57" s="461"/>
      <c r="AA57" s="462"/>
      <c r="AB57" s="240"/>
      <c r="AC57" s="240"/>
      <c r="AD57" s="403"/>
      <c r="AE57" s="403"/>
      <c r="AF57" s="409"/>
      <c r="AG57" s="409"/>
      <c r="AH57" s="409"/>
      <c r="AI57" s="409"/>
      <c r="AJ57" s="409"/>
      <c r="AK57" s="409"/>
      <c r="AL57" s="395"/>
      <c r="AM57" s="409"/>
      <c r="AN57" s="409"/>
      <c r="AO57" s="409"/>
      <c r="AP57" s="463" t="s">
        <v>181</v>
      </c>
      <c r="AQ57" s="463"/>
      <c r="AR57" s="463"/>
      <c r="AS57" s="463"/>
      <c r="AT57" s="463"/>
      <c r="AU57" s="240"/>
      <c r="AV57" s="460">
        <f>IF(AV53="- de 50 salariés",AV55,AV55/(1-(9.7%*98.25%)))</f>
        <v>0</v>
      </c>
      <c r="AW57" s="461"/>
      <c r="AX57" s="461"/>
      <c r="AY57" s="461"/>
      <c r="AZ57" s="461"/>
      <c r="BA57" s="461"/>
      <c r="BB57" s="462"/>
      <c r="BC57" s="403"/>
      <c r="BD57" s="403"/>
      <c r="BE57" s="403"/>
      <c r="BF57" s="403"/>
      <c r="BG57" s="403"/>
      <c r="BH57" s="395"/>
    </row>
    <row r="58" spans="2:60" s="130" customFormat="1" ht="15.75" thickBot="1" x14ac:dyDescent="0.3">
      <c r="B58" s="402"/>
      <c r="C58" s="398"/>
      <c r="D58" s="398"/>
      <c r="E58" s="398"/>
      <c r="F58" s="398"/>
      <c r="G58" s="398"/>
      <c r="H58" s="374"/>
      <c r="I58" s="374"/>
      <c r="J58" s="374"/>
      <c r="K58" s="240"/>
      <c r="L58" s="240"/>
      <c r="M58" s="240"/>
      <c r="N58" s="240"/>
      <c r="O58" s="240"/>
      <c r="P58" s="240"/>
      <c r="Q58" s="240"/>
      <c r="R58" s="374"/>
      <c r="S58" s="374"/>
      <c r="T58" s="374"/>
      <c r="U58" s="374"/>
      <c r="V58" s="374"/>
      <c r="W58" s="374"/>
      <c r="X58" s="374"/>
      <c r="Y58" s="240"/>
      <c r="Z58" s="240"/>
      <c r="AA58" s="240"/>
      <c r="AB58" s="240"/>
      <c r="AC58" s="240"/>
      <c r="AD58" s="240"/>
      <c r="AE58" s="240"/>
      <c r="AF58" s="399"/>
      <c r="AG58" s="410"/>
      <c r="AH58" s="413"/>
      <c r="AI58" s="413"/>
      <c r="AJ58" s="414"/>
      <c r="AK58" s="410"/>
      <c r="AL58" s="395"/>
      <c r="AM58" s="399"/>
      <c r="AN58" s="399"/>
      <c r="AO58" s="399"/>
      <c r="AP58" s="399"/>
      <c r="AQ58" s="240"/>
      <c r="AR58" s="240"/>
      <c r="AS58" s="240"/>
      <c r="AT58" s="240"/>
      <c r="AU58" s="240"/>
      <c r="AV58" s="374"/>
      <c r="AW58" s="374"/>
      <c r="AX58" s="374"/>
      <c r="AY58" s="374"/>
      <c r="AZ58" s="374"/>
      <c r="BA58" s="374"/>
      <c r="BB58" s="240"/>
      <c r="BC58" s="403"/>
      <c r="BD58" s="403"/>
      <c r="BE58" s="403"/>
      <c r="BF58" s="240"/>
      <c r="BG58" s="240"/>
      <c r="BH58" s="395"/>
    </row>
    <row r="59" spans="2:60" s="130" customFormat="1" ht="43.5" customHeight="1" thickBot="1" x14ac:dyDescent="0.3">
      <c r="B59" s="402"/>
      <c r="C59" s="458" t="s">
        <v>206</v>
      </c>
      <c r="D59" s="458"/>
      <c r="E59" s="458"/>
      <c r="F59" s="458"/>
      <c r="G59" s="458"/>
      <c r="H59" s="458"/>
      <c r="I59" s="458"/>
      <c r="J59" s="458"/>
      <c r="K59" s="458"/>
      <c r="L59" s="458"/>
      <c r="M59" s="458"/>
      <c r="N59" s="458"/>
      <c r="O59" s="458"/>
      <c r="P59" s="240"/>
      <c r="Q59" s="240"/>
      <c r="R59" s="460">
        <f>$R$55 - $R$55 *  (1-1.75%) * 9.7%</f>
        <v>0</v>
      </c>
      <c r="S59" s="461"/>
      <c r="T59" s="461"/>
      <c r="U59" s="461"/>
      <c r="V59" s="461"/>
      <c r="W59" s="461"/>
      <c r="X59" s="461"/>
      <c r="Y59" s="461"/>
      <c r="Z59" s="461"/>
      <c r="AA59" s="462"/>
      <c r="AB59" s="240"/>
      <c r="AC59" s="240"/>
      <c r="AD59" s="240"/>
      <c r="AE59" s="240"/>
      <c r="AF59" s="409"/>
      <c r="AG59" s="409"/>
      <c r="AH59" s="409"/>
      <c r="AI59" s="409"/>
      <c r="AJ59" s="409"/>
      <c r="AK59" s="409"/>
      <c r="AL59" s="395"/>
      <c r="AM59" s="409"/>
      <c r="AN59" s="409"/>
      <c r="AO59" s="409"/>
      <c r="AP59" s="463" t="s">
        <v>208</v>
      </c>
      <c r="AQ59" s="463"/>
      <c r="AR59" s="463"/>
      <c r="AS59" s="463"/>
      <c r="AT59" s="463"/>
      <c r="AU59" s="240"/>
      <c r="AV59" s="460">
        <f xml:space="preserve"> $AV$55 / (1 - (9.7% * 98.25% ))</f>
        <v>0</v>
      </c>
      <c r="AW59" s="461"/>
      <c r="AX59" s="461"/>
      <c r="AY59" s="461"/>
      <c r="AZ59" s="461"/>
      <c r="BA59" s="461"/>
      <c r="BB59" s="462"/>
      <c r="BC59" s="403"/>
      <c r="BD59" s="403"/>
      <c r="BE59" s="403"/>
      <c r="BF59" s="240"/>
      <c r="BG59" s="240"/>
      <c r="BH59" s="395"/>
    </row>
    <row r="60" spans="2:60" s="130" customFormat="1" ht="15.75" customHeight="1" thickBot="1" x14ac:dyDescent="0.3">
      <c r="B60" s="402"/>
      <c r="C60" s="417"/>
      <c r="D60" s="417"/>
      <c r="E60" s="417"/>
      <c r="F60" s="417"/>
      <c r="G60" s="417"/>
      <c r="H60" s="417"/>
      <c r="I60" s="417"/>
      <c r="J60" s="417"/>
      <c r="K60" s="417"/>
      <c r="L60" s="417"/>
      <c r="M60" s="417"/>
      <c r="N60" s="417"/>
      <c r="O60" s="417"/>
      <c r="P60" s="240"/>
      <c r="Q60" s="240"/>
      <c r="R60" s="240"/>
      <c r="S60" s="240"/>
      <c r="T60" s="240"/>
      <c r="U60" s="240"/>
      <c r="V60" s="240"/>
      <c r="W60" s="240"/>
      <c r="X60" s="240"/>
      <c r="Y60" s="240"/>
      <c r="Z60" s="240"/>
      <c r="AA60" s="240"/>
      <c r="AB60" s="240"/>
      <c r="AC60" s="240"/>
      <c r="AD60" s="240"/>
      <c r="AE60" s="240"/>
      <c r="AF60" s="240"/>
      <c r="AG60" s="240"/>
      <c r="AH60" s="240"/>
      <c r="AI60" s="409"/>
      <c r="AJ60" s="409"/>
      <c r="AK60" s="409"/>
      <c r="AL60" s="395"/>
      <c r="AM60" s="409"/>
      <c r="AN60" s="409"/>
      <c r="AO60" s="409"/>
      <c r="AP60" s="418"/>
      <c r="AQ60" s="418"/>
      <c r="AR60" s="418"/>
      <c r="AS60" s="418"/>
      <c r="AT60" s="418"/>
      <c r="AU60" s="418"/>
      <c r="AV60" s="418"/>
      <c r="AW60" s="418"/>
      <c r="AX60" s="418"/>
      <c r="AY60" s="418"/>
      <c r="AZ60" s="418"/>
      <c r="BA60" s="418"/>
      <c r="BB60" s="418"/>
      <c r="BC60" s="418"/>
      <c r="BD60" s="403"/>
      <c r="BE60" s="403"/>
      <c r="BF60" s="240"/>
      <c r="BG60" s="240"/>
      <c r="BH60" s="395"/>
    </row>
    <row r="61" spans="2:60" s="130" customFormat="1" ht="43.5" customHeight="1" thickBot="1" x14ac:dyDescent="0.3">
      <c r="B61" s="402"/>
      <c r="C61" s="458" t="s">
        <v>207</v>
      </c>
      <c r="D61" s="458"/>
      <c r="E61" s="458"/>
      <c r="F61" s="458"/>
      <c r="G61" s="458"/>
      <c r="H61" s="458"/>
      <c r="I61" s="458"/>
      <c r="J61" s="458"/>
      <c r="K61" s="458"/>
      <c r="L61" s="458"/>
      <c r="M61" s="458"/>
      <c r="N61" s="458"/>
      <c r="O61" s="417"/>
      <c r="P61" s="240"/>
      <c r="Q61" s="240"/>
      <c r="R61" s="468">
        <f>$R$55- $R$55 *  9.7%</f>
        <v>0</v>
      </c>
      <c r="S61" s="468"/>
      <c r="T61" s="468"/>
      <c r="U61" s="468"/>
      <c r="V61" s="468"/>
      <c r="W61" s="468"/>
      <c r="X61" s="468"/>
      <c r="Y61" s="468"/>
      <c r="Z61" s="468"/>
      <c r="AA61" s="468"/>
      <c r="AB61" s="240"/>
      <c r="AC61" s="240"/>
      <c r="AD61" s="240"/>
      <c r="AE61" s="240"/>
      <c r="AF61" s="409"/>
      <c r="AG61" s="409"/>
      <c r="AH61" s="409"/>
      <c r="AI61" s="409"/>
      <c r="AJ61" s="409"/>
      <c r="AK61" s="409"/>
      <c r="AL61" s="395"/>
      <c r="AM61" s="409"/>
      <c r="AN61" s="409"/>
      <c r="AO61" s="409"/>
      <c r="AP61" s="458" t="s">
        <v>207</v>
      </c>
      <c r="AQ61" s="458"/>
      <c r="AR61" s="458"/>
      <c r="AS61" s="458"/>
      <c r="AT61" s="458"/>
      <c r="AU61" s="419"/>
      <c r="AV61" s="460">
        <f>$AV$55/(1-(9.7%))</f>
        <v>0</v>
      </c>
      <c r="AW61" s="461"/>
      <c r="AX61" s="461"/>
      <c r="AY61" s="461"/>
      <c r="AZ61" s="461"/>
      <c r="BA61" s="461"/>
      <c r="BB61" s="462"/>
      <c r="BC61" s="403"/>
      <c r="BD61" s="403"/>
      <c r="BE61" s="403"/>
      <c r="BF61" s="240"/>
      <c r="BG61" s="240"/>
      <c r="BH61" s="395"/>
    </row>
    <row r="62" spans="2:60" s="130" customFormat="1" ht="15" x14ac:dyDescent="0.25">
      <c r="B62" s="402"/>
      <c r="C62" s="374"/>
      <c r="D62" s="374"/>
      <c r="E62" s="374"/>
      <c r="F62" s="374"/>
      <c r="G62" s="374"/>
      <c r="H62" s="374"/>
      <c r="I62" s="374"/>
      <c r="J62" s="374"/>
      <c r="K62" s="240"/>
      <c r="L62" s="240"/>
      <c r="M62" s="240"/>
      <c r="N62" s="240"/>
      <c r="O62" s="240"/>
      <c r="P62" s="240"/>
      <c r="Q62" s="240"/>
      <c r="R62" s="374"/>
      <c r="S62" s="374"/>
      <c r="T62" s="374"/>
      <c r="U62" s="374"/>
      <c r="V62" s="374"/>
      <c r="W62" s="374"/>
      <c r="X62" s="374"/>
      <c r="Y62" s="240"/>
      <c r="Z62" s="240"/>
      <c r="AA62" s="240"/>
      <c r="AB62" s="240"/>
      <c r="AC62" s="240"/>
      <c r="AD62" s="240"/>
      <c r="AE62" s="240"/>
      <c r="AF62" s="240"/>
      <c r="AG62" s="374"/>
      <c r="AH62" s="374"/>
      <c r="AI62" s="374"/>
      <c r="AJ62" s="374"/>
      <c r="AK62" s="374"/>
      <c r="AL62" s="395"/>
      <c r="AM62" s="240"/>
      <c r="AN62" s="240"/>
      <c r="AO62" s="240"/>
      <c r="AP62" s="374"/>
      <c r="AQ62" s="374"/>
      <c r="AR62" s="374"/>
      <c r="AS62" s="374"/>
      <c r="AT62" s="374"/>
      <c r="AU62" s="374"/>
      <c r="AV62" s="374"/>
      <c r="AW62" s="240"/>
      <c r="AX62" s="240"/>
      <c r="AY62" s="240"/>
      <c r="AZ62" s="240"/>
      <c r="BA62" s="240"/>
      <c r="BB62" s="240"/>
      <c r="BC62" s="240"/>
      <c r="BD62" s="240"/>
      <c r="BE62" s="240"/>
      <c r="BF62" s="240"/>
      <c r="BG62" s="240"/>
      <c r="BH62" s="395"/>
    </row>
    <row r="63" spans="2:60" s="130" customFormat="1" ht="5.25" customHeight="1" thickBot="1" x14ac:dyDescent="0.3">
      <c r="B63" s="404"/>
      <c r="C63" s="405"/>
      <c r="D63" s="405"/>
      <c r="E63" s="405"/>
      <c r="F63" s="405"/>
      <c r="G63" s="405"/>
      <c r="H63" s="405"/>
      <c r="I63" s="405"/>
      <c r="J63" s="405"/>
      <c r="K63" s="405"/>
      <c r="L63" s="405"/>
      <c r="M63" s="405"/>
      <c r="N63" s="405"/>
      <c r="O63" s="405"/>
      <c r="P63" s="405"/>
      <c r="Q63" s="405"/>
      <c r="R63" s="406"/>
      <c r="S63" s="406"/>
      <c r="T63" s="406"/>
      <c r="U63" s="406"/>
      <c r="V63" s="406"/>
      <c r="W63" s="406"/>
      <c r="X63" s="406"/>
      <c r="Y63" s="406"/>
      <c r="Z63" s="406"/>
      <c r="AA63" s="406"/>
      <c r="AB63" s="406"/>
      <c r="AC63" s="406"/>
      <c r="AD63" s="406"/>
      <c r="AE63" s="406"/>
      <c r="AF63" s="406"/>
      <c r="AG63" s="406"/>
      <c r="AH63" s="406"/>
      <c r="AI63" s="406"/>
      <c r="AJ63" s="406"/>
      <c r="AK63" s="405"/>
      <c r="AL63" s="415"/>
      <c r="AM63" s="405"/>
      <c r="AN63" s="405"/>
      <c r="AO63" s="405"/>
      <c r="AP63" s="405"/>
      <c r="AQ63" s="405"/>
      <c r="AR63" s="405"/>
      <c r="AS63" s="405"/>
      <c r="AT63" s="405"/>
      <c r="AU63" s="405"/>
      <c r="AV63" s="405"/>
      <c r="AW63" s="406"/>
      <c r="AX63" s="406"/>
      <c r="AY63" s="406"/>
      <c r="AZ63" s="406"/>
      <c r="BA63" s="406"/>
      <c r="BB63" s="406"/>
      <c r="BC63" s="406"/>
      <c r="BD63" s="406"/>
      <c r="BE63" s="406"/>
      <c r="BF63" s="406"/>
      <c r="BG63" s="406"/>
      <c r="BH63" s="407"/>
    </row>
    <row r="64" spans="2:60" s="130" customFormat="1" ht="15" x14ac:dyDescent="0.25">
      <c r="B64" s="464" t="s">
        <v>184</v>
      </c>
      <c r="C64" s="465"/>
      <c r="D64" s="465"/>
      <c r="E64" s="465"/>
      <c r="F64" s="465"/>
      <c r="G64" s="465"/>
      <c r="H64" s="465"/>
      <c r="I64" s="465"/>
      <c r="J64" s="465"/>
      <c r="K64" s="465"/>
      <c r="L64" s="465"/>
      <c r="M64" s="465"/>
      <c r="N64" s="465"/>
      <c r="O64" s="465"/>
      <c r="P64" s="465"/>
      <c r="Q64" s="465"/>
      <c r="R64" s="465"/>
      <c r="S64" s="465"/>
      <c r="T64" s="465"/>
      <c r="U64" s="465"/>
      <c r="V64" s="465"/>
      <c r="W64" s="465"/>
      <c r="X64" s="465"/>
      <c r="Y64" s="465"/>
      <c r="Z64" s="465"/>
      <c r="AA64" s="465"/>
      <c r="AB64" s="465"/>
      <c r="AC64" s="465"/>
      <c r="AD64" s="465"/>
      <c r="AE64" s="465"/>
      <c r="AF64" s="465"/>
      <c r="AG64" s="465"/>
      <c r="AH64" s="465"/>
      <c r="AI64" s="465"/>
      <c r="AJ64" s="465"/>
      <c r="AK64" s="465"/>
      <c r="AL64" s="465"/>
      <c r="AM64" s="465"/>
      <c r="AN64" s="465"/>
      <c r="AO64" s="465"/>
      <c r="AP64" s="465"/>
      <c r="AQ64" s="465"/>
      <c r="AR64" s="465"/>
      <c r="AS64" s="465"/>
      <c r="AT64" s="465"/>
      <c r="AU64" s="465"/>
      <c r="AV64" s="465"/>
      <c r="AW64" s="465"/>
      <c r="AX64" s="465"/>
      <c r="AY64" s="465"/>
      <c r="AZ64" s="465"/>
      <c r="BA64" s="465"/>
      <c r="BB64" s="465"/>
      <c r="BC64" s="465"/>
      <c r="BD64" s="465"/>
      <c r="BE64" s="465"/>
      <c r="BF64" s="465"/>
      <c r="BG64" s="465"/>
      <c r="BH64" s="466"/>
    </row>
    <row r="65" spans="2:60" s="130" customFormat="1" ht="26.25" customHeight="1" x14ac:dyDescent="0.25">
      <c r="B65" s="467"/>
      <c r="C65" s="465"/>
      <c r="D65" s="465"/>
      <c r="E65" s="465"/>
      <c r="F65" s="465"/>
      <c r="G65" s="465"/>
      <c r="H65" s="465"/>
      <c r="I65" s="465"/>
      <c r="J65" s="465"/>
      <c r="K65" s="465"/>
      <c r="L65" s="465"/>
      <c r="M65" s="465"/>
      <c r="N65" s="465"/>
      <c r="O65" s="465"/>
      <c r="P65" s="465"/>
      <c r="Q65" s="465"/>
      <c r="R65" s="465"/>
      <c r="S65" s="465"/>
      <c r="T65" s="465"/>
      <c r="U65" s="465"/>
      <c r="V65" s="465"/>
      <c r="W65" s="465"/>
      <c r="X65" s="465"/>
      <c r="Y65" s="465"/>
      <c r="Z65" s="465"/>
      <c r="AA65" s="465"/>
      <c r="AB65" s="465"/>
      <c r="AC65" s="465"/>
      <c r="AD65" s="465"/>
      <c r="AE65" s="465"/>
      <c r="AF65" s="465"/>
      <c r="AG65" s="465"/>
      <c r="AH65" s="465"/>
      <c r="AI65" s="465"/>
      <c r="AJ65" s="465"/>
      <c r="AK65" s="465"/>
      <c r="AL65" s="465"/>
      <c r="AM65" s="465"/>
      <c r="AN65" s="465"/>
      <c r="AO65" s="465"/>
      <c r="AP65" s="465"/>
      <c r="AQ65" s="465"/>
      <c r="AR65" s="465"/>
      <c r="AS65" s="465"/>
      <c r="AT65" s="465"/>
      <c r="AU65" s="465"/>
      <c r="AV65" s="465"/>
      <c r="AW65" s="465"/>
      <c r="AX65" s="465"/>
      <c r="AY65" s="465"/>
      <c r="AZ65" s="465"/>
      <c r="BA65" s="465"/>
      <c r="BB65" s="465"/>
      <c r="BC65" s="465"/>
      <c r="BD65" s="465"/>
      <c r="BE65" s="465"/>
      <c r="BF65" s="465"/>
      <c r="BG65" s="465"/>
      <c r="BH65" s="466"/>
    </row>
    <row r="66" spans="2:60" s="130" customFormat="1" ht="40.5" customHeight="1" thickBot="1" x14ac:dyDescent="0.3">
      <c r="B66" s="455" t="s">
        <v>182</v>
      </c>
      <c r="C66" s="456"/>
      <c r="D66" s="456"/>
      <c r="E66" s="456"/>
      <c r="F66" s="456"/>
      <c r="G66" s="456"/>
      <c r="H66" s="456"/>
      <c r="I66" s="456"/>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6"/>
      <c r="AN66" s="456"/>
      <c r="AO66" s="456"/>
      <c r="AP66" s="456"/>
      <c r="AQ66" s="456"/>
      <c r="AR66" s="456"/>
      <c r="AS66" s="456"/>
      <c r="AT66" s="456"/>
      <c r="AU66" s="456"/>
      <c r="AV66" s="456"/>
      <c r="AW66" s="456"/>
      <c r="AX66" s="456"/>
      <c r="AY66" s="456"/>
      <c r="AZ66" s="456"/>
      <c r="BA66" s="456"/>
      <c r="BB66" s="456"/>
      <c r="BC66" s="456"/>
      <c r="BD66" s="456"/>
      <c r="BE66" s="456"/>
      <c r="BF66" s="456"/>
      <c r="BG66" s="456"/>
      <c r="BH66" s="457"/>
    </row>
    <row r="67" spans="2:60" s="130" customFormat="1" ht="15" x14ac:dyDescent="0.25"/>
    <row r="68" spans="2:60" hidden="1" x14ac:dyDescent="0.2">
      <c r="B68" s="416" t="s">
        <v>177</v>
      </c>
    </row>
    <row r="69" spans="2:60" hidden="1" x14ac:dyDescent="0.2">
      <c r="B69" s="416" t="s">
        <v>183</v>
      </c>
    </row>
  </sheetData>
  <sheetProtection algorithmName="SHA-512" hashValue="iDYWarcFtoA3jtuGsznHUrZkwM9CReq0yHsqiDp2H9nMnCsKINKbU/pa5qHHg2CVS+5YAtg/8BlhFboYGAW1iA==" saltValue="EXCSXgysKBUYqFUUcaR3wQ==" spinCount="100000" sheet="1" selectLockedCells="1"/>
  <customSheetViews>
    <customSheetView guid="{8BBDF041-1EC5-4F43-8AC5-BFD5AE5CB39A}" showPageBreaks="1" fitToPage="1" printArea="1" hiddenColumns="1" topLeftCell="A10">
      <selection activeCell="X13" sqref="X13:BF13"/>
      <pageMargins left="3.937007874015748E-2" right="3.937007874015748E-2" top="0.19685039370078741" bottom="0.19685039370078741" header="0" footer="0"/>
      <printOptions horizontalCentered="1" verticalCentered="1"/>
      <pageSetup paperSize="9" scale="79" fitToHeight="0" orientation="landscape" r:id="rId1"/>
    </customSheetView>
  </customSheetViews>
  <mergeCells count="54">
    <mergeCell ref="B66:BH66"/>
    <mergeCell ref="C59:O59"/>
    <mergeCell ref="C57:O57"/>
    <mergeCell ref="AV57:BB57"/>
    <mergeCell ref="AV59:BB59"/>
    <mergeCell ref="AP57:AT57"/>
    <mergeCell ref="AP59:AT59"/>
    <mergeCell ref="R59:AA59"/>
    <mergeCell ref="B64:BH65"/>
    <mergeCell ref="R57:AA57"/>
    <mergeCell ref="C61:N61"/>
    <mergeCell ref="R61:AA61"/>
    <mergeCell ref="AV61:BB61"/>
    <mergeCell ref="AP61:AT61"/>
    <mergeCell ref="Q26:T26"/>
    <mergeCell ref="AC26:AI26"/>
    <mergeCell ref="C31:BC32"/>
    <mergeCell ref="C35:BG35"/>
    <mergeCell ref="AO43:BF44"/>
    <mergeCell ref="H41:AI41"/>
    <mergeCell ref="C41:G41"/>
    <mergeCell ref="H43:S43"/>
    <mergeCell ref="AV37:BG37"/>
    <mergeCell ref="AO41:BG41"/>
    <mergeCell ref="E37:L37"/>
    <mergeCell ref="AM37:AT37"/>
    <mergeCell ref="M37:U37"/>
    <mergeCell ref="AA15:AL15"/>
    <mergeCell ref="AC22:AI22"/>
    <mergeCell ref="C9:K9"/>
    <mergeCell ref="L13:T13"/>
    <mergeCell ref="L15:Z15"/>
    <mergeCell ref="C11:J11"/>
    <mergeCell ref="C13:J13"/>
    <mergeCell ref="L11:BF11"/>
    <mergeCell ref="X13:BF13"/>
    <mergeCell ref="AM15:BF15"/>
    <mergeCell ref="C18:BG18"/>
    <mergeCell ref="C19:BG20"/>
    <mergeCell ref="Q22:T22"/>
    <mergeCell ref="C1:AZ5"/>
    <mergeCell ref="BA1:BG5"/>
    <mergeCell ref="C6:BG6"/>
    <mergeCell ref="AK9:AY9"/>
    <mergeCell ref="C7:BG7"/>
    <mergeCell ref="BA9:BF9"/>
    <mergeCell ref="L9:T9"/>
    <mergeCell ref="R55:AA55"/>
    <mergeCell ref="AB37:AL37"/>
    <mergeCell ref="R51:AA51"/>
    <mergeCell ref="AV51:BA51"/>
    <mergeCell ref="R53:AA53"/>
    <mergeCell ref="AV53:BB53"/>
    <mergeCell ref="AV55:BB55"/>
  </mergeCells>
  <conditionalFormatting sqref="R38:AB38">
    <cfRule type="expression" priority="21">
      <formula>AM47="Abondement unilatéral"</formula>
    </cfRule>
  </conditionalFormatting>
  <conditionalFormatting sqref="S30:AC30">
    <cfRule type="expression" priority="22">
      <formula>#REF!="Abondement unilatéral"</formula>
    </cfRule>
  </conditionalFormatting>
  <conditionalFormatting sqref="U40:U43 Y40:Y43 AA40:AA43 R40:T47 V40:X47 Z40:Z47 AB40:AB47 Y45:Y47 AA45:AA47 R68:AB72">
    <cfRule type="expression" priority="2">
      <formula>AM49="Abondement unilatéral"</formula>
    </cfRule>
  </conditionalFormatting>
  <conditionalFormatting sqref="Y44">
    <cfRule type="expression" priority="42">
      <formula>AV53="Abondement unilatéral"</formula>
    </cfRule>
  </conditionalFormatting>
  <conditionalFormatting sqref="AA44 U44:U47">
    <cfRule type="expression" priority="40">
      <formula>#REF!="Abondement unilatéral"</formula>
    </cfRule>
  </conditionalFormatting>
  <dataValidations count="4">
    <dataValidation type="textLength" operator="equal" allowBlank="1" showInputMessage="1" showErrorMessage="1" sqref="AZ9" xr:uid="{00000000-0002-0000-0000-000003000000}">
      <formula1>4</formula1>
    </dataValidation>
    <dataValidation type="decimal" showInputMessage="1" showErrorMessage="1" error="Erreur : Le plafond d'abondement PEE/PEI doit être inférieur à 3 290,88 €" promptTitle="Plafond PEE" prompt="Le plafond d'abondement PEE/PEI doit être inférieur à 3 290,88 €" sqref="AE23" xr:uid="{E147552F-4F84-45C0-ADD7-0379330F5A19}">
      <formula1>0</formula1>
      <formula2>3290.88</formula2>
    </dataValidation>
    <dataValidation type="decimal" allowBlank="1" showInputMessage="1" showErrorMessage="1" errorTitle="Erreur" error="Le plafond d'abondement PERCOL-I doit être inférieur à 6581,76 €" prompt="Le plafond d'abondement PERCOL-I doit être inférieur à 6581,76 €" sqref="U26" xr:uid="{CAB9F494-A5A2-4FD1-AE5A-C892D95CBABD}">
      <formula1>0</formula1>
      <formula2>6581.76</formula2>
    </dataValidation>
    <dataValidation type="list" allowBlank="1" showInputMessage="1" showErrorMessage="1" sqref="R53:AA53 AV53:BB53" xr:uid="{68A0DFC6-8DCF-4782-8BB2-4F7662B9A2E0}">
      <formula1>$B$68:$B$69</formula1>
    </dataValidation>
  </dataValidations>
  <printOptions horizontalCentered="1" verticalCentered="1"/>
  <pageMargins left="3.937007874015748E-2" right="3.937007874015748E-2" top="0.19685039370078741" bottom="0.19685039370078741" header="0" footer="0"/>
  <pageSetup paperSize="9" scale="80" fitToHeight="0" orientation="landscape"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10000000}">
          <x14:formula1>
            <xm:f>Données!$C$4:$C$5</xm:f>
          </x14:formula1>
          <xm:sqref>M37:U37</xm:sqref>
        </x14:dataValidation>
        <x14:dataValidation type="list" allowBlank="1" showInputMessage="1" showErrorMessage="1" xr:uid="{00000000-0002-0000-0000-000011000000}">
          <x14:formula1>
            <xm:f>Données!$C$7:$C$12</xm:f>
          </x14:formula1>
          <xm:sqref>AM37:AT37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2CA3E-B47B-4705-8A16-418E84BFCECF}">
  <sheetPr codeName="Feuil13">
    <pageSetUpPr fitToPage="1"/>
  </sheetPr>
  <dimension ref="B1:CG569"/>
  <sheetViews>
    <sheetView showZeros="0" zoomScaleNormal="100" workbookViewId="0">
      <selection activeCell="M5" sqref="M5:Q5"/>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17" t="s">
        <v>52</v>
      </c>
      <c r="C1" s="517"/>
      <c r="D1" s="517"/>
      <c r="E1" s="517"/>
      <c r="F1" s="517"/>
      <c r="G1" s="517"/>
      <c r="H1" s="517"/>
      <c r="I1" s="517"/>
      <c r="J1" s="517"/>
      <c r="K1" s="517"/>
      <c r="L1" s="517"/>
      <c r="M1" s="517"/>
      <c r="N1" s="517"/>
      <c r="O1" s="517"/>
      <c r="P1" s="517"/>
      <c r="Q1" s="517"/>
      <c r="R1" s="517"/>
      <c r="S1" s="517"/>
      <c r="T1" s="517"/>
      <c r="U1" s="517"/>
      <c r="V1" s="517"/>
      <c r="W1" s="517"/>
      <c r="X1" s="517"/>
      <c r="Y1" s="517"/>
      <c r="Z1" s="517"/>
      <c r="AA1" s="517"/>
      <c r="AB1" s="517"/>
      <c r="AC1" s="517"/>
      <c r="AD1" s="517"/>
      <c r="AE1" s="517"/>
      <c r="AF1" s="517"/>
      <c r="AG1" s="517"/>
      <c r="AH1" s="517"/>
      <c r="AI1" s="517"/>
      <c r="AJ1" s="517"/>
      <c r="AK1" s="517"/>
      <c r="AL1" s="517"/>
      <c r="AM1" s="517"/>
      <c r="AN1" s="517"/>
      <c r="AO1" s="517"/>
      <c r="AP1" s="517"/>
      <c r="AQ1" s="517"/>
      <c r="AR1" s="517"/>
      <c r="AS1" s="517"/>
      <c r="AT1" s="517"/>
      <c r="AU1" s="517"/>
      <c r="AV1" s="517"/>
      <c r="AW1" s="517"/>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18" t="s">
        <v>69</v>
      </c>
      <c r="C3" s="518"/>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518"/>
      <c r="AJ3" s="518"/>
      <c r="AK3" s="518"/>
      <c r="AL3" s="518"/>
      <c r="AM3" s="518"/>
      <c r="AN3" s="518"/>
      <c r="AO3" s="518"/>
      <c r="AP3" s="518"/>
      <c r="AQ3" s="518"/>
      <c r="AR3" s="518"/>
      <c r="AS3" s="518"/>
      <c r="AT3" s="518"/>
      <c r="AU3" s="518"/>
      <c r="AV3" s="518"/>
      <c r="AW3" s="518"/>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151</v>
      </c>
      <c r="D5" s="243"/>
      <c r="E5" s="243"/>
      <c r="F5" s="244"/>
      <c r="G5" s="245"/>
      <c r="H5" s="245"/>
      <c r="I5" s="245"/>
      <c r="J5" s="245"/>
      <c r="K5" s="245"/>
      <c r="L5" s="245"/>
      <c r="M5" s="529"/>
      <c r="N5" s="530"/>
      <c r="O5" s="530"/>
      <c r="P5" s="530"/>
      <c r="Q5" s="531"/>
      <c r="R5" s="525" t="s">
        <v>188</v>
      </c>
      <c r="S5" s="525"/>
      <c r="T5" s="477"/>
      <c r="U5" s="478"/>
      <c r="V5" s="478"/>
      <c r="W5" s="478"/>
      <c r="X5" s="478"/>
      <c r="Y5" s="479"/>
      <c r="Z5" s="246"/>
      <c r="AA5" s="242"/>
      <c r="AB5" s="242" t="s">
        <v>189</v>
      </c>
      <c r="AC5" s="237"/>
      <c r="AD5" s="246"/>
      <c r="AE5" s="237"/>
      <c r="AF5" s="240"/>
      <c r="AG5" s="240"/>
      <c r="AH5" s="526"/>
      <c r="AI5" s="527"/>
      <c r="AJ5" s="527"/>
      <c r="AK5" s="527"/>
      <c r="AL5" s="527"/>
      <c r="AM5" s="527"/>
      <c r="AN5" s="527"/>
      <c r="AO5" s="527"/>
      <c r="AP5" s="527"/>
      <c r="AQ5" s="527"/>
      <c r="AR5" s="527"/>
      <c r="AS5" s="527"/>
      <c r="AT5" s="527"/>
      <c r="AU5" s="527"/>
      <c r="AV5" s="528"/>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197</v>
      </c>
      <c r="D7" s="243"/>
      <c r="E7" s="243"/>
      <c r="F7" s="244"/>
      <c r="G7" s="248"/>
      <c r="H7" s="248"/>
      <c r="I7" s="248"/>
      <c r="J7" s="248"/>
      <c r="K7" s="248"/>
      <c r="L7" s="249"/>
      <c r="M7" s="519"/>
      <c r="N7" s="520"/>
      <c r="O7" s="520"/>
      <c r="P7" s="520"/>
      <c r="Q7" s="520"/>
      <c r="R7" s="520"/>
      <c r="S7" s="520"/>
      <c r="T7" s="520"/>
      <c r="U7" s="520"/>
      <c r="V7" s="520"/>
      <c r="W7" s="520"/>
      <c r="X7" s="520"/>
      <c r="Y7" s="521"/>
      <c r="Z7" s="250"/>
      <c r="AA7" s="244"/>
      <c r="AB7" s="251" t="s">
        <v>190</v>
      </c>
      <c r="AC7" s="244"/>
      <c r="AD7" s="244"/>
      <c r="AE7" s="244"/>
      <c r="AF7" s="240"/>
      <c r="AG7" s="240"/>
      <c r="AH7" s="526"/>
      <c r="AI7" s="527"/>
      <c r="AJ7" s="527"/>
      <c r="AK7" s="527"/>
      <c r="AL7" s="527"/>
      <c r="AM7" s="527"/>
      <c r="AN7" s="527"/>
      <c r="AO7" s="527"/>
      <c r="AP7" s="527"/>
      <c r="AQ7" s="527"/>
      <c r="AR7" s="527"/>
      <c r="AS7" s="527"/>
      <c r="AT7" s="527"/>
      <c r="AU7" s="527"/>
      <c r="AV7" s="528"/>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198</v>
      </c>
      <c r="D9" s="243"/>
      <c r="E9" s="243"/>
      <c r="F9" s="244"/>
      <c r="G9" s="248"/>
      <c r="H9" s="248"/>
      <c r="I9" s="248"/>
      <c r="J9" s="248"/>
      <c r="K9" s="248"/>
      <c r="L9" s="248"/>
      <c r="M9" s="532"/>
      <c r="N9" s="533"/>
      <c r="O9" s="533"/>
      <c r="P9" s="533"/>
      <c r="Q9" s="534"/>
      <c r="R9" s="252" t="s">
        <v>195</v>
      </c>
      <c r="S9" s="252"/>
      <c r="T9" s="252"/>
      <c r="U9" s="252"/>
      <c r="V9" s="252"/>
      <c r="W9" s="252"/>
      <c r="X9" s="242"/>
      <c r="Y9" s="233"/>
      <c r="Z9" s="253"/>
      <c r="AA9" s="253"/>
      <c r="AB9" s="254" t="s">
        <v>191</v>
      </c>
      <c r="AC9" s="253"/>
      <c r="AD9" s="253"/>
      <c r="AE9" s="244"/>
      <c r="AF9" s="240"/>
      <c r="AG9" s="240"/>
      <c r="AH9" s="526"/>
      <c r="AI9" s="527"/>
      <c r="AJ9" s="527"/>
      <c r="AK9" s="527"/>
      <c r="AL9" s="527"/>
      <c r="AM9" s="527"/>
      <c r="AN9" s="527"/>
      <c r="AO9" s="527"/>
      <c r="AP9" s="527"/>
      <c r="AQ9" s="527"/>
      <c r="AR9" s="527"/>
      <c r="AS9" s="527"/>
      <c r="AT9" s="527"/>
      <c r="AU9" s="527"/>
      <c r="AV9" s="528"/>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199</v>
      </c>
      <c r="D11" s="243"/>
      <c r="E11" s="243"/>
      <c r="F11" s="244"/>
      <c r="G11" s="248"/>
      <c r="H11" s="248"/>
      <c r="I11" s="248"/>
      <c r="J11" s="248"/>
      <c r="K11" s="248"/>
      <c r="L11" s="248"/>
      <c r="M11" s="522"/>
      <c r="N11" s="523"/>
      <c r="O11" s="523"/>
      <c r="P11" s="523"/>
      <c r="Q11" s="523"/>
      <c r="R11" s="523"/>
      <c r="S11" s="523"/>
      <c r="T11" s="523"/>
      <c r="U11" s="523"/>
      <c r="V11" s="523"/>
      <c r="W11" s="523"/>
      <c r="X11" s="523"/>
      <c r="Y11" s="524"/>
      <c r="Z11" s="253"/>
      <c r="AA11" s="253"/>
      <c r="AB11" s="247" t="s">
        <v>192</v>
      </c>
      <c r="AC11" s="253"/>
      <c r="AD11" s="253"/>
      <c r="AE11" s="244"/>
      <c r="AF11" s="240"/>
      <c r="AG11" s="240"/>
      <c r="AH11" s="522"/>
      <c r="AI11" s="523"/>
      <c r="AJ11" s="523"/>
      <c r="AK11" s="523"/>
      <c r="AL11" s="523"/>
      <c r="AM11" s="523"/>
      <c r="AN11" s="523"/>
      <c r="AO11" s="523"/>
      <c r="AP11" s="523"/>
      <c r="AQ11" s="523"/>
      <c r="AR11" s="523"/>
      <c r="AS11" s="523"/>
      <c r="AT11" s="523"/>
      <c r="AU11" s="523"/>
      <c r="AV11" s="524"/>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200</v>
      </c>
      <c r="D13" s="243"/>
      <c r="E13" s="243"/>
      <c r="F13" s="244"/>
      <c r="G13" s="240"/>
      <c r="H13" s="240"/>
      <c r="I13" s="240"/>
      <c r="J13" s="240"/>
      <c r="K13" s="240"/>
      <c r="L13" s="240"/>
      <c r="M13" s="522"/>
      <c r="N13" s="523"/>
      <c r="O13" s="523"/>
      <c r="P13" s="523"/>
      <c r="Q13" s="524"/>
      <c r="R13" s="525" t="s">
        <v>196</v>
      </c>
      <c r="S13" s="525"/>
      <c r="T13" s="477"/>
      <c r="U13" s="478"/>
      <c r="V13" s="478"/>
      <c r="W13" s="478"/>
      <c r="X13" s="478"/>
      <c r="Y13" s="479"/>
      <c r="Z13" s="253"/>
      <c r="AA13" s="253"/>
      <c r="AB13" s="256" t="s">
        <v>193</v>
      </c>
      <c r="AC13" s="257"/>
      <c r="AD13" s="257"/>
      <c r="AE13" s="244"/>
      <c r="AF13" s="257"/>
      <c r="AG13" s="257"/>
      <c r="AH13" s="535"/>
      <c r="AI13" s="536"/>
      <c r="AJ13" s="536"/>
      <c r="AK13" s="536"/>
      <c r="AL13" s="536"/>
      <c r="AM13" s="536"/>
      <c r="AN13" s="536"/>
      <c r="AO13" s="536"/>
      <c r="AP13" s="536"/>
      <c r="AQ13" s="536"/>
      <c r="AR13" s="536"/>
      <c r="AS13" s="536"/>
      <c r="AT13" s="536"/>
      <c r="AU13" s="536"/>
      <c r="AV13" s="537"/>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201</v>
      </c>
      <c r="D15" s="243"/>
      <c r="E15" s="243"/>
      <c r="F15" s="244"/>
      <c r="G15" s="258"/>
      <c r="H15" s="258"/>
      <c r="I15" s="258"/>
      <c r="J15" s="258"/>
      <c r="K15" s="258"/>
      <c r="L15" s="258"/>
      <c r="M15" s="477"/>
      <c r="N15" s="478"/>
      <c r="O15" s="478"/>
      <c r="P15" s="478"/>
      <c r="Q15" s="478"/>
      <c r="R15" s="478"/>
      <c r="S15" s="478"/>
      <c r="T15" s="478"/>
      <c r="U15" s="478"/>
      <c r="V15" s="478"/>
      <c r="W15" s="478"/>
      <c r="X15" s="478"/>
      <c r="Y15" s="479"/>
      <c r="Z15" s="259"/>
      <c r="AA15" s="260"/>
      <c r="AB15" s="261" t="s">
        <v>194</v>
      </c>
      <c r="AC15" s="262"/>
      <c r="AD15" s="263"/>
      <c r="AE15" s="244"/>
      <c r="AF15" s="264"/>
      <c r="AG15" s="237"/>
      <c r="AH15" s="526"/>
      <c r="AI15" s="527"/>
      <c r="AJ15" s="527"/>
      <c r="AK15" s="527"/>
      <c r="AL15" s="527"/>
      <c r="AM15" s="527"/>
      <c r="AN15" s="527"/>
      <c r="AO15" s="527"/>
      <c r="AP15" s="527"/>
      <c r="AQ15" s="527"/>
      <c r="AR15" s="527"/>
      <c r="AS15" s="527"/>
      <c r="AT15" s="527"/>
      <c r="AU15" s="527"/>
      <c r="AV15" s="528"/>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167</v>
      </c>
      <c r="D17" s="243"/>
      <c r="E17" s="243"/>
      <c r="F17" s="244"/>
      <c r="G17" s="258"/>
      <c r="H17" s="258"/>
      <c r="I17" s="258"/>
      <c r="J17" s="258"/>
      <c r="K17" s="258"/>
      <c r="L17" s="258"/>
      <c r="M17" s="477"/>
      <c r="N17" s="478"/>
      <c r="O17" s="478"/>
      <c r="P17" s="478"/>
      <c r="Q17" s="478"/>
      <c r="R17" s="478"/>
      <c r="S17" s="478"/>
      <c r="T17" s="478"/>
      <c r="U17" s="478"/>
      <c r="V17" s="478"/>
      <c r="W17" s="478"/>
      <c r="X17" s="478"/>
      <c r="Y17" s="479"/>
      <c r="Z17" s="265" t="s">
        <v>169</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544" t="s">
        <v>70</v>
      </c>
      <c r="C20" s="544"/>
      <c r="D20" s="544"/>
      <c r="E20" s="544"/>
      <c r="F20" s="544"/>
      <c r="G20" s="544"/>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41">
        <f>'Informations Entreprise'!$L$9</f>
        <v>0</v>
      </c>
      <c r="N22" s="542"/>
      <c r="O22" s="542"/>
      <c r="P22" s="542"/>
      <c r="Q22" s="542"/>
      <c r="R22" s="542"/>
      <c r="S22" s="542"/>
      <c r="T22" s="542"/>
      <c r="U22" s="542"/>
      <c r="V22" s="542"/>
      <c r="W22" s="542"/>
      <c r="X22" s="542"/>
      <c r="Y22" s="543"/>
      <c r="Z22" s="276"/>
      <c r="AA22" s="276"/>
      <c r="AB22" s="277" t="s">
        <v>71</v>
      </c>
      <c r="AC22" s="277"/>
      <c r="AD22" s="268"/>
      <c r="AE22" s="268"/>
      <c r="AF22" s="268"/>
      <c r="AG22" s="268"/>
      <c r="AH22" s="545">
        <f>'Informations Entreprise'!BA9</f>
        <v>0</v>
      </c>
      <c r="AI22" s="546"/>
      <c r="AJ22" s="546"/>
      <c r="AK22" s="546"/>
      <c r="AL22" s="546"/>
      <c r="AM22" s="546"/>
      <c r="AN22" s="546"/>
      <c r="AO22" s="546"/>
      <c r="AP22" s="546"/>
      <c r="AQ22" s="546"/>
      <c r="AR22" s="546"/>
      <c r="AS22" s="546"/>
      <c r="AT22" s="546"/>
      <c r="AU22" s="546"/>
      <c r="AV22" s="547"/>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8">
        <f>'Informations Entreprise'!$L$11</f>
        <v>0</v>
      </c>
      <c r="N24" s="539"/>
      <c r="O24" s="539"/>
      <c r="P24" s="539"/>
      <c r="Q24" s="539"/>
      <c r="R24" s="539"/>
      <c r="S24" s="539"/>
      <c r="T24" s="539"/>
      <c r="U24" s="539"/>
      <c r="V24" s="539"/>
      <c r="W24" s="539"/>
      <c r="X24" s="539"/>
      <c r="Y24" s="540"/>
      <c r="Z24" s="272"/>
      <c r="AA24" s="272"/>
      <c r="AB24" s="277" t="s">
        <v>147</v>
      </c>
      <c r="AC24" s="272"/>
      <c r="AD24" s="272"/>
      <c r="AE24" s="272"/>
      <c r="AF24" s="272"/>
      <c r="AG24" s="272"/>
      <c r="AH24" s="545" t="str">
        <f>'Informations Entreprise'!AM37</f>
        <v>Versements volontaires</v>
      </c>
      <c r="AI24" s="546"/>
      <c r="AJ24" s="546"/>
      <c r="AK24" s="546"/>
      <c r="AL24" s="546"/>
      <c r="AM24" s="546"/>
      <c r="AN24" s="546"/>
      <c r="AO24" s="546"/>
      <c r="AP24" s="546"/>
      <c r="AQ24" s="546"/>
      <c r="AR24" s="546"/>
      <c r="AS24" s="546"/>
      <c r="AT24" s="546"/>
      <c r="AU24" s="546"/>
      <c r="AV24" s="547"/>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72</v>
      </c>
      <c r="D26" s="274"/>
      <c r="E26" s="274"/>
      <c r="F26" s="274"/>
      <c r="G26" s="278"/>
      <c r="H26" s="278"/>
      <c r="I26" s="278"/>
      <c r="J26" s="278"/>
      <c r="K26" s="278"/>
      <c r="L26" s="278"/>
      <c r="M26" s="538">
        <f>'Informations Entreprise'!$L$15</f>
        <v>0</v>
      </c>
      <c r="N26" s="539"/>
      <c r="O26" s="539"/>
      <c r="P26" s="539"/>
      <c r="Q26" s="539"/>
      <c r="R26" s="539"/>
      <c r="S26" s="539"/>
      <c r="T26" s="539"/>
      <c r="U26" s="539"/>
      <c r="V26" s="539"/>
      <c r="W26" s="539"/>
      <c r="X26" s="539"/>
      <c r="Y26" s="540"/>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55</v>
      </c>
      <c r="D28" s="274"/>
      <c r="E28" s="274"/>
      <c r="F28" s="274"/>
      <c r="G28" s="271"/>
      <c r="H28" s="271"/>
      <c r="I28" s="271"/>
      <c r="J28" s="271"/>
      <c r="K28" s="271"/>
      <c r="L28" s="271"/>
      <c r="M28" s="538">
        <f>'Informations Entreprise'!$AM$15</f>
        <v>0</v>
      </c>
      <c r="N28" s="539"/>
      <c r="O28" s="539"/>
      <c r="P28" s="539"/>
      <c r="Q28" s="539"/>
      <c r="R28" s="539"/>
      <c r="S28" s="539"/>
      <c r="T28" s="539"/>
      <c r="U28" s="539"/>
      <c r="V28" s="539"/>
      <c r="W28" s="539"/>
      <c r="X28" s="539"/>
      <c r="Y28" s="540"/>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563" t="str">
        <f>IF('Informations Entreprise'!$AM$37="Abondement unilatéral", "RÉPARTITION DE L'ABONDEMENT UNILATÉRAL DANS LE PERCOL"," RÉPARTITION DES VERSEMENTS")</f>
        <v xml:space="preserve"> RÉPARTITION DES VERSEMENTS</v>
      </c>
      <c r="C32" s="564"/>
      <c r="D32" s="564"/>
      <c r="E32" s="564"/>
      <c r="F32" s="564"/>
      <c r="G32" s="564"/>
      <c r="H32" s="564"/>
      <c r="I32" s="564"/>
      <c r="J32" s="564"/>
      <c r="K32" s="564"/>
      <c r="L32" s="564"/>
      <c r="M32" s="564"/>
      <c r="N32" s="564"/>
      <c r="O32" s="564"/>
      <c r="P32" s="564"/>
      <c r="Q32" s="564"/>
      <c r="R32" s="564"/>
      <c r="S32" s="564"/>
      <c r="T32" s="564"/>
      <c r="U32" s="564"/>
      <c r="V32" s="564"/>
      <c r="W32" s="564"/>
      <c r="X32" s="564"/>
      <c r="Y32" s="564"/>
      <c r="Z32" s="564"/>
      <c r="AA32" s="564"/>
      <c r="AB32" s="564"/>
      <c r="AC32" s="564"/>
      <c r="AD32" s="564"/>
      <c r="AE32" s="564"/>
      <c r="AF32" s="564"/>
      <c r="AG32" s="564"/>
      <c r="AH32" s="564"/>
      <c r="AI32" s="564"/>
      <c r="AJ32" s="564"/>
      <c r="AK32" s="564"/>
      <c r="AL32" s="564"/>
      <c r="AM32" s="564"/>
      <c r="AN32" s="564"/>
      <c r="AO32" s="564"/>
      <c r="AP32" s="564"/>
      <c r="AQ32" s="564"/>
      <c r="AR32" s="564"/>
      <c r="AS32" s="564"/>
      <c r="AT32" s="564"/>
      <c r="AU32" s="564"/>
      <c r="AV32" s="564"/>
      <c r="AW32" s="565"/>
      <c r="AX32" s="126"/>
      <c r="AY32" s="126"/>
    </row>
    <row r="33" spans="2:81" ht="24.75" customHeight="1" x14ac:dyDescent="0.25">
      <c r="B33" s="583" t="s">
        <v>57</v>
      </c>
      <c r="C33" s="583"/>
      <c r="D33" s="583"/>
      <c r="E33" s="583"/>
      <c r="F33" s="583"/>
      <c r="G33" s="583"/>
      <c r="H33" s="583"/>
      <c r="I33" s="583"/>
      <c r="J33" s="583"/>
      <c r="K33" s="583"/>
      <c r="L33" s="583"/>
      <c r="M33" s="583"/>
      <c r="N33" s="583"/>
      <c r="O33" s="583"/>
      <c r="P33" s="583"/>
      <c r="Q33" s="583"/>
      <c r="R33" s="584" t="s">
        <v>78</v>
      </c>
      <c r="S33" s="584"/>
      <c r="T33" s="584"/>
      <c r="U33" s="584"/>
      <c r="V33" s="584"/>
      <c r="W33" s="584"/>
      <c r="X33" s="584"/>
      <c r="Y33" s="584"/>
      <c r="Z33" s="584"/>
      <c r="AA33" s="584"/>
      <c r="AB33" s="584"/>
      <c r="AC33" s="585" t="s">
        <v>79</v>
      </c>
      <c r="AD33" s="585"/>
      <c r="AE33" s="585"/>
      <c r="AF33" s="585"/>
      <c r="AG33" s="585"/>
      <c r="AH33" s="585"/>
      <c r="AI33" s="585"/>
      <c r="AJ33" s="585"/>
      <c r="AK33" s="585"/>
      <c r="AL33" s="585"/>
      <c r="AM33" s="585"/>
      <c r="AN33" s="585"/>
      <c r="AO33" s="585"/>
      <c r="AP33" s="585"/>
      <c r="AQ33" s="585"/>
      <c r="AR33" s="585"/>
      <c r="AS33" s="585"/>
      <c r="AT33" s="585"/>
      <c r="AU33" s="585"/>
      <c r="AV33" s="585"/>
      <c r="AW33" s="585"/>
      <c r="AX33" s="126"/>
      <c r="AY33" s="126"/>
    </row>
    <row r="34" spans="2:81" ht="3.75" customHeight="1" x14ac:dyDescent="0.25">
      <c r="B34" s="583"/>
      <c r="C34" s="583"/>
      <c r="D34" s="583"/>
      <c r="E34" s="583"/>
      <c r="F34" s="583"/>
      <c r="G34" s="583"/>
      <c r="H34" s="583"/>
      <c r="I34" s="583"/>
      <c r="J34" s="583"/>
      <c r="K34" s="583"/>
      <c r="L34" s="583"/>
      <c r="M34" s="583"/>
      <c r="N34" s="583"/>
      <c r="O34" s="583"/>
      <c r="P34" s="583"/>
      <c r="Q34" s="583"/>
      <c r="R34" s="584"/>
      <c r="S34" s="584"/>
      <c r="T34" s="584"/>
      <c r="U34" s="584"/>
      <c r="V34" s="584"/>
      <c r="W34" s="584"/>
      <c r="X34" s="584"/>
      <c r="Y34" s="584"/>
      <c r="Z34" s="584"/>
      <c r="AA34" s="584"/>
      <c r="AB34" s="584"/>
      <c r="AC34" s="586" t="s">
        <v>80</v>
      </c>
      <c r="AD34" s="587"/>
      <c r="AE34" s="587"/>
      <c r="AF34" s="587"/>
      <c r="AG34" s="587"/>
      <c r="AH34" s="587"/>
      <c r="AI34" s="587"/>
      <c r="AJ34" s="587"/>
      <c r="AK34" s="587"/>
      <c r="AL34" s="588"/>
      <c r="AM34" s="586" t="s">
        <v>81</v>
      </c>
      <c r="AN34" s="587"/>
      <c r="AO34" s="587"/>
      <c r="AP34" s="587"/>
      <c r="AQ34" s="587"/>
      <c r="AR34" s="587"/>
      <c r="AS34" s="587"/>
      <c r="AT34" s="587"/>
      <c r="AU34" s="587"/>
      <c r="AV34" s="587"/>
      <c r="AW34" s="588"/>
      <c r="AX34" s="126"/>
      <c r="AY34" s="126"/>
    </row>
    <row r="35" spans="2:81" ht="18" customHeight="1" x14ac:dyDescent="0.25">
      <c r="B35" s="583"/>
      <c r="C35" s="583"/>
      <c r="D35" s="583"/>
      <c r="E35" s="583"/>
      <c r="F35" s="583"/>
      <c r="G35" s="583"/>
      <c r="H35" s="583"/>
      <c r="I35" s="583"/>
      <c r="J35" s="583"/>
      <c r="K35" s="583"/>
      <c r="L35" s="583"/>
      <c r="M35" s="583"/>
      <c r="N35" s="583"/>
      <c r="O35" s="583"/>
      <c r="P35" s="583"/>
      <c r="Q35" s="583"/>
      <c r="R35" s="584"/>
      <c r="S35" s="584"/>
      <c r="T35" s="584"/>
      <c r="U35" s="584"/>
      <c r="V35" s="584"/>
      <c r="W35" s="584"/>
      <c r="X35" s="584"/>
      <c r="Y35" s="584"/>
      <c r="Z35" s="584"/>
      <c r="AA35" s="584"/>
      <c r="AB35" s="584"/>
      <c r="AC35" s="589"/>
      <c r="AD35" s="590"/>
      <c r="AE35" s="590"/>
      <c r="AF35" s="590"/>
      <c r="AG35" s="590"/>
      <c r="AH35" s="590"/>
      <c r="AI35" s="590"/>
      <c r="AJ35" s="590"/>
      <c r="AK35" s="590"/>
      <c r="AL35" s="591"/>
      <c r="AM35" s="586"/>
      <c r="AN35" s="587"/>
      <c r="AO35" s="587"/>
      <c r="AP35" s="587"/>
      <c r="AQ35" s="587"/>
      <c r="AR35" s="587"/>
      <c r="AS35" s="587"/>
      <c r="AT35" s="587"/>
      <c r="AU35" s="587"/>
      <c r="AV35" s="587"/>
      <c r="AW35" s="588"/>
      <c r="AX35" s="126"/>
      <c r="AY35" s="126"/>
      <c r="BL35" s="489"/>
      <c r="BM35" s="489"/>
      <c r="BN35" s="489"/>
      <c r="BO35" s="489"/>
      <c r="BP35" s="489"/>
      <c r="BQ35" s="489"/>
    </row>
    <row r="36" spans="2:81" ht="12" customHeight="1" x14ac:dyDescent="0.15">
      <c r="B36" s="490" t="str">
        <f>IF('Informations Entreprise'!$M$37="Gamme GER","84289 - GER Monétaire",IF('Informations Entreprise'!$M$37="Gamme TESORUS","82659 - TESORUS Monétaire",""))</f>
        <v>84289 - GER Monétaire</v>
      </c>
      <c r="C36" s="491"/>
      <c r="D36" s="491"/>
      <c r="E36" s="491"/>
      <c r="F36" s="491"/>
      <c r="G36" s="491"/>
      <c r="H36" s="491"/>
      <c r="I36" s="491"/>
      <c r="J36" s="491"/>
      <c r="K36" s="491"/>
      <c r="L36" s="491"/>
      <c r="M36" s="491"/>
      <c r="N36" s="491"/>
      <c r="O36" s="491"/>
      <c r="P36" s="491"/>
      <c r="Q36" s="492"/>
      <c r="R36" s="469"/>
      <c r="S36" s="470"/>
      <c r="T36" s="470"/>
      <c r="U36" s="470"/>
      <c r="V36" s="470"/>
      <c r="W36" s="470"/>
      <c r="X36" s="470"/>
      <c r="Y36" s="470"/>
      <c r="Z36" s="470"/>
      <c r="AA36" s="470"/>
      <c r="AB36" s="471"/>
      <c r="AC36" s="469"/>
      <c r="AD36" s="470"/>
      <c r="AE36" s="470"/>
      <c r="AF36" s="470"/>
      <c r="AG36" s="470"/>
      <c r="AH36" s="470"/>
      <c r="AI36" s="470"/>
      <c r="AJ36" s="470"/>
      <c r="AK36" s="470"/>
      <c r="AL36" s="471"/>
      <c r="AM36" s="292"/>
      <c r="AN36" s="293"/>
      <c r="AO36" s="293"/>
      <c r="AP36" s="293"/>
      <c r="AQ36" s="293"/>
      <c r="AR36" s="293"/>
      <c r="AS36" s="293"/>
      <c r="AT36" s="293"/>
      <c r="AU36" s="294"/>
      <c r="AV36" s="294"/>
      <c r="AW36" s="295"/>
      <c r="AX36" s="126"/>
      <c r="AY36" s="126"/>
    </row>
    <row r="37" spans="2:81" ht="12" customHeight="1" x14ac:dyDescent="0.15">
      <c r="B37" s="493"/>
      <c r="C37" s="494"/>
      <c r="D37" s="494"/>
      <c r="E37" s="494"/>
      <c r="F37" s="494"/>
      <c r="G37" s="494"/>
      <c r="H37" s="494"/>
      <c r="I37" s="494"/>
      <c r="J37" s="494"/>
      <c r="K37" s="494"/>
      <c r="L37" s="494"/>
      <c r="M37" s="494"/>
      <c r="N37" s="494"/>
      <c r="O37" s="494"/>
      <c r="P37" s="494"/>
      <c r="Q37" s="495"/>
      <c r="R37" s="472"/>
      <c r="S37" s="473"/>
      <c r="T37" s="473"/>
      <c r="U37" s="473"/>
      <c r="V37" s="473"/>
      <c r="W37" s="473"/>
      <c r="X37" s="473"/>
      <c r="Y37" s="473"/>
      <c r="Z37" s="473"/>
      <c r="AA37" s="473"/>
      <c r="AB37" s="474"/>
      <c r="AC37" s="472"/>
      <c r="AD37" s="473"/>
      <c r="AE37" s="473"/>
      <c r="AF37" s="473"/>
      <c r="AG37" s="473"/>
      <c r="AH37" s="473"/>
      <c r="AI37" s="473"/>
      <c r="AJ37" s="473"/>
      <c r="AK37" s="473"/>
      <c r="AL37" s="474"/>
      <c r="AM37" s="296"/>
      <c r="AN37" s="297"/>
      <c r="AO37" s="297"/>
      <c r="AP37" s="297"/>
      <c r="AQ37" s="297"/>
      <c r="AR37" s="297"/>
      <c r="AS37" s="297"/>
      <c r="AT37" s="297"/>
      <c r="AU37" s="298"/>
      <c r="AV37" s="298"/>
      <c r="AW37" s="299"/>
      <c r="AX37" s="126"/>
      <c r="AY37" s="126"/>
    </row>
    <row r="38" spans="2:81" ht="12" customHeight="1" x14ac:dyDescent="0.15">
      <c r="B38" s="496" t="str">
        <f>IF('Informations Entreprise'!$M$37="Gamme GER","84309 - GER Prudence",IF('Informations Entreprise'!$M$37="Gamme TESORUS","82719 - TESORUS Prudence",""))</f>
        <v>84309 - GER Prudence</v>
      </c>
      <c r="C38" s="497"/>
      <c r="D38" s="497"/>
      <c r="E38" s="497"/>
      <c r="F38" s="497"/>
      <c r="G38" s="497"/>
      <c r="H38" s="497"/>
      <c r="I38" s="497"/>
      <c r="J38" s="497"/>
      <c r="K38" s="497"/>
      <c r="L38" s="497"/>
      <c r="M38" s="497"/>
      <c r="N38" s="497"/>
      <c r="O38" s="497"/>
      <c r="P38" s="497"/>
      <c r="Q38" s="498"/>
      <c r="R38" s="469"/>
      <c r="S38" s="470"/>
      <c r="T38" s="470"/>
      <c r="U38" s="470"/>
      <c r="V38" s="470"/>
      <c r="W38" s="470"/>
      <c r="X38" s="470"/>
      <c r="Y38" s="470"/>
      <c r="Z38" s="470"/>
      <c r="AA38" s="470"/>
      <c r="AB38" s="471"/>
      <c r="AC38" s="469"/>
      <c r="AD38" s="470"/>
      <c r="AE38" s="470"/>
      <c r="AF38" s="470"/>
      <c r="AG38" s="470"/>
      <c r="AH38" s="470"/>
      <c r="AI38" s="470"/>
      <c r="AJ38" s="470"/>
      <c r="AK38" s="470"/>
      <c r="AL38" s="471"/>
      <c r="AM38" s="300"/>
      <c r="AN38" s="502" t="s">
        <v>150</v>
      </c>
      <c r="AO38" s="503"/>
      <c r="AP38" s="503"/>
      <c r="AQ38" s="503"/>
      <c r="AR38" s="503"/>
      <c r="AS38" s="503"/>
      <c r="AT38" s="503"/>
      <c r="AU38" s="503"/>
      <c r="AV38" s="504"/>
      <c r="AW38" s="299"/>
      <c r="AX38" s="126"/>
      <c r="AY38" s="126"/>
    </row>
    <row r="39" spans="2:81" ht="12" customHeight="1" x14ac:dyDescent="0.15">
      <c r="B39" s="499"/>
      <c r="C39" s="500"/>
      <c r="D39" s="500"/>
      <c r="E39" s="500"/>
      <c r="F39" s="500"/>
      <c r="G39" s="500"/>
      <c r="H39" s="500"/>
      <c r="I39" s="500"/>
      <c r="J39" s="500"/>
      <c r="K39" s="500"/>
      <c r="L39" s="500"/>
      <c r="M39" s="500"/>
      <c r="N39" s="500"/>
      <c r="O39" s="500"/>
      <c r="P39" s="500"/>
      <c r="Q39" s="501"/>
      <c r="R39" s="472"/>
      <c r="S39" s="473"/>
      <c r="T39" s="473"/>
      <c r="U39" s="473"/>
      <c r="V39" s="473"/>
      <c r="W39" s="473"/>
      <c r="X39" s="473"/>
      <c r="Y39" s="473"/>
      <c r="Z39" s="473"/>
      <c r="AA39" s="473"/>
      <c r="AB39" s="474"/>
      <c r="AC39" s="472"/>
      <c r="AD39" s="473"/>
      <c r="AE39" s="473"/>
      <c r="AF39" s="473"/>
      <c r="AG39" s="473"/>
      <c r="AH39" s="473"/>
      <c r="AI39" s="473"/>
      <c r="AJ39" s="473"/>
      <c r="AK39" s="473"/>
      <c r="AL39" s="474"/>
      <c r="AM39" s="300"/>
      <c r="AN39" s="505"/>
      <c r="AO39" s="506"/>
      <c r="AP39" s="506"/>
      <c r="AQ39" s="506"/>
      <c r="AR39" s="506"/>
      <c r="AS39" s="506"/>
      <c r="AT39" s="506"/>
      <c r="AU39" s="506"/>
      <c r="AV39" s="507"/>
      <c r="AW39" s="299"/>
      <c r="AX39" s="126"/>
      <c r="AY39" s="126"/>
    </row>
    <row r="40" spans="2:81" ht="12" customHeight="1" x14ac:dyDescent="0.15">
      <c r="B40" s="496" t="str">
        <f>IF('Informations Entreprise'!$M$37="Gamme GER","84329 - GER Équilibre",IF('Informations Entreprise'!$M$37="Gamme TESORUS","82669 - TESORUS Équilibre",""))</f>
        <v>84329 - GER Équilibre</v>
      </c>
      <c r="C40" s="497"/>
      <c r="D40" s="497"/>
      <c r="E40" s="497"/>
      <c r="F40" s="497"/>
      <c r="G40" s="497"/>
      <c r="H40" s="497"/>
      <c r="I40" s="497"/>
      <c r="J40" s="497"/>
      <c r="K40" s="497"/>
      <c r="L40" s="497"/>
      <c r="M40" s="497"/>
      <c r="N40" s="497"/>
      <c r="O40" s="497"/>
      <c r="P40" s="497"/>
      <c r="Q40" s="498"/>
      <c r="R40" s="469"/>
      <c r="S40" s="470"/>
      <c r="T40" s="470"/>
      <c r="U40" s="470"/>
      <c r="V40" s="470"/>
      <c r="W40" s="470"/>
      <c r="X40" s="470"/>
      <c r="Y40" s="470"/>
      <c r="Z40" s="470"/>
      <c r="AA40" s="470"/>
      <c r="AB40" s="471"/>
      <c r="AC40" s="469"/>
      <c r="AD40" s="470"/>
      <c r="AE40" s="470"/>
      <c r="AF40" s="470"/>
      <c r="AG40" s="470"/>
      <c r="AH40" s="470"/>
      <c r="AI40" s="470"/>
      <c r="AJ40" s="470"/>
      <c r="AK40" s="470"/>
      <c r="AL40" s="471"/>
      <c r="AM40" s="301"/>
      <c r="AN40" s="508"/>
      <c r="AO40" s="509"/>
      <c r="AP40" s="509"/>
      <c r="AQ40" s="509"/>
      <c r="AR40" s="509"/>
      <c r="AS40" s="509"/>
      <c r="AT40" s="509"/>
      <c r="AU40" s="509"/>
      <c r="AV40" s="510"/>
      <c r="AW40" s="299"/>
      <c r="AX40" s="126"/>
      <c r="AY40" s="126"/>
      <c r="BL40" s="138"/>
    </row>
    <row r="41" spans="2:81" ht="12" customHeight="1" x14ac:dyDescent="0.15">
      <c r="B41" s="499"/>
      <c r="C41" s="500"/>
      <c r="D41" s="500"/>
      <c r="E41" s="500"/>
      <c r="F41" s="500"/>
      <c r="G41" s="500"/>
      <c r="H41" s="500"/>
      <c r="I41" s="500"/>
      <c r="J41" s="500"/>
      <c r="K41" s="500"/>
      <c r="L41" s="500"/>
      <c r="M41" s="500"/>
      <c r="N41" s="500"/>
      <c r="O41" s="500"/>
      <c r="P41" s="500"/>
      <c r="Q41" s="501"/>
      <c r="R41" s="472"/>
      <c r="S41" s="473"/>
      <c r="T41" s="473"/>
      <c r="U41" s="473"/>
      <c r="V41" s="473"/>
      <c r="W41" s="473"/>
      <c r="X41" s="473"/>
      <c r="Y41" s="473"/>
      <c r="Z41" s="473"/>
      <c r="AA41" s="473"/>
      <c r="AB41" s="474"/>
      <c r="AC41" s="472"/>
      <c r="AD41" s="473"/>
      <c r="AE41" s="473"/>
      <c r="AF41" s="473"/>
      <c r="AG41" s="473"/>
      <c r="AH41" s="473"/>
      <c r="AI41" s="473"/>
      <c r="AJ41" s="473"/>
      <c r="AK41" s="473"/>
      <c r="AL41" s="474"/>
      <c r="AM41" s="300"/>
      <c r="AN41" s="237"/>
      <c r="AO41" s="237"/>
      <c r="AP41" s="237"/>
      <c r="AQ41" s="237"/>
      <c r="AR41" s="237"/>
      <c r="AS41" s="237"/>
      <c r="AT41" s="237"/>
      <c r="AU41" s="298"/>
      <c r="AV41" s="298"/>
      <c r="AW41" s="299"/>
      <c r="AX41" s="126"/>
      <c r="AY41" s="126"/>
    </row>
    <row r="42" spans="2:81" ht="12" customHeight="1" x14ac:dyDescent="0.15">
      <c r="B42" s="496" t="str">
        <f>IF('Informations Entreprise'!$M$37="Gamme GER","84349 - GER Dynamique",IF('Informations Entreprise'!$M$37="Gamme TESORUS","82689 - TESORUS Dynamique",""))</f>
        <v>84349 - GER Dynamique</v>
      </c>
      <c r="C42" s="497"/>
      <c r="D42" s="497"/>
      <c r="E42" s="497"/>
      <c r="F42" s="497"/>
      <c r="G42" s="497"/>
      <c r="H42" s="497"/>
      <c r="I42" s="497"/>
      <c r="J42" s="497"/>
      <c r="K42" s="497"/>
      <c r="L42" s="497"/>
      <c r="M42" s="497"/>
      <c r="N42" s="497"/>
      <c r="O42" s="497"/>
      <c r="P42" s="497"/>
      <c r="Q42" s="498"/>
      <c r="R42" s="469"/>
      <c r="S42" s="470"/>
      <c r="T42" s="470"/>
      <c r="U42" s="470"/>
      <c r="V42" s="470"/>
      <c r="W42" s="470"/>
      <c r="X42" s="470"/>
      <c r="Y42" s="470"/>
      <c r="Z42" s="470"/>
      <c r="AA42" s="470"/>
      <c r="AB42" s="471"/>
      <c r="AC42" s="469"/>
      <c r="AD42" s="470"/>
      <c r="AE42" s="470"/>
      <c r="AF42" s="470"/>
      <c r="AG42" s="470"/>
      <c r="AH42" s="470"/>
      <c r="AI42" s="470"/>
      <c r="AJ42" s="470"/>
      <c r="AK42" s="470"/>
      <c r="AL42" s="471"/>
      <c r="AM42" s="302"/>
      <c r="AN42" s="303" t="s">
        <v>82</v>
      </c>
      <c r="AO42" s="237"/>
      <c r="AP42" s="237"/>
      <c r="AQ42" s="237"/>
      <c r="AR42" s="237"/>
      <c r="AS42" s="237"/>
      <c r="AT42" s="237"/>
      <c r="AU42" s="237"/>
      <c r="AV42" s="237"/>
      <c r="AW42" s="299"/>
      <c r="AX42" s="126"/>
      <c r="AY42" s="126"/>
    </row>
    <row r="43" spans="2:81" ht="12" customHeight="1" x14ac:dyDescent="0.25">
      <c r="B43" s="499"/>
      <c r="C43" s="500"/>
      <c r="D43" s="500"/>
      <c r="E43" s="500"/>
      <c r="F43" s="500"/>
      <c r="G43" s="500"/>
      <c r="H43" s="500"/>
      <c r="I43" s="500"/>
      <c r="J43" s="500"/>
      <c r="K43" s="500"/>
      <c r="L43" s="500"/>
      <c r="M43" s="500"/>
      <c r="N43" s="500"/>
      <c r="O43" s="500"/>
      <c r="P43" s="500"/>
      <c r="Q43" s="501"/>
      <c r="R43" s="472"/>
      <c r="S43" s="473"/>
      <c r="T43" s="473"/>
      <c r="U43" s="473"/>
      <c r="V43" s="473"/>
      <c r="W43" s="473"/>
      <c r="X43" s="473"/>
      <c r="Y43" s="473"/>
      <c r="Z43" s="473"/>
      <c r="AA43" s="473"/>
      <c r="AB43" s="474"/>
      <c r="AC43" s="472"/>
      <c r="AD43" s="473"/>
      <c r="AE43" s="473"/>
      <c r="AF43" s="473"/>
      <c r="AG43" s="473"/>
      <c r="AH43" s="473"/>
      <c r="AI43" s="473"/>
      <c r="AJ43" s="473"/>
      <c r="AK43" s="473"/>
      <c r="AL43" s="474"/>
      <c r="AM43" s="300"/>
      <c r="AN43" s="237"/>
      <c r="AO43" s="237"/>
      <c r="AP43" s="237"/>
      <c r="AQ43" s="237"/>
      <c r="AR43" s="237"/>
      <c r="AS43" s="237"/>
      <c r="AT43" s="237"/>
      <c r="AU43" s="237"/>
      <c r="AV43" s="237"/>
      <c r="AW43" s="304"/>
      <c r="AX43" s="126"/>
      <c r="AY43" s="126"/>
    </row>
    <row r="44" spans="2:81" ht="12" customHeight="1" x14ac:dyDescent="0.25">
      <c r="B44" s="496" t="str">
        <f>IF('Informations Entreprise'!$M$37="Gamme GER","84369 - GER Solidaire",IF('Informations Entreprise'!$M$37="Gamme TESORUS","87649 - TESORUS Solidaire",""))</f>
        <v>84369 - GER Solidaire</v>
      </c>
      <c r="C44" s="497"/>
      <c r="D44" s="497"/>
      <c r="E44" s="497"/>
      <c r="F44" s="497"/>
      <c r="G44" s="497"/>
      <c r="H44" s="497"/>
      <c r="I44" s="497"/>
      <c r="J44" s="497"/>
      <c r="K44" s="497"/>
      <c r="L44" s="497"/>
      <c r="M44" s="497"/>
      <c r="N44" s="497"/>
      <c r="O44" s="497"/>
      <c r="P44" s="497"/>
      <c r="Q44" s="498"/>
      <c r="R44" s="469"/>
      <c r="S44" s="470"/>
      <c r="T44" s="470"/>
      <c r="U44" s="470"/>
      <c r="V44" s="470"/>
      <c r="W44" s="470"/>
      <c r="X44" s="470"/>
      <c r="Y44" s="470"/>
      <c r="Z44" s="470"/>
      <c r="AA44" s="470"/>
      <c r="AB44" s="471"/>
      <c r="AC44" s="469"/>
      <c r="AD44" s="470"/>
      <c r="AE44" s="470"/>
      <c r="AF44" s="470"/>
      <c r="AG44" s="470"/>
      <c r="AH44" s="470"/>
      <c r="AI44" s="470"/>
      <c r="AJ44" s="470"/>
      <c r="AK44" s="470"/>
      <c r="AL44" s="471"/>
      <c r="AM44" s="300"/>
      <c r="AN44" s="511"/>
      <c r="AO44" s="512"/>
      <c r="AP44" s="512"/>
      <c r="AQ44" s="512"/>
      <c r="AR44" s="512"/>
      <c r="AS44" s="512"/>
      <c r="AT44" s="512"/>
      <c r="AU44" s="512"/>
      <c r="AV44" s="513"/>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499"/>
      <c r="C45" s="500"/>
      <c r="D45" s="500"/>
      <c r="E45" s="500"/>
      <c r="F45" s="500"/>
      <c r="G45" s="500"/>
      <c r="H45" s="500"/>
      <c r="I45" s="500"/>
      <c r="J45" s="500"/>
      <c r="K45" s="500"/>
      <c r="L45" s="500"/>
      <c r="M45" s="500"/>
      <c r="N45" s="500"/>
      <c r="O45" s="500"/>
      <c r="P45" s="500"/>
      <c r="Q45" s="501"/>
      <c r="R45" s="472"/>
      <c r="S45" s="473"/>
      <c r="T45" s="473"/>
      <c r="U45" s="473"/>
      <c r="V45" s="473"/>
      <c r="W45" s="473"/>
      <c r="X45" s="473"/>
      <c r="Y45" s="473"/>
      <c r="Z45" s="473"/>
      <c r="AA45" s="473"/>
      <c r="AB45" s="474"/>
      <c r="AC45" s="472"/>
      <c r="AD45" s="473"/>
      <c r="AE45" s="473"/>
      <c r="AF45" s="473"/>
      <c r="AG45" s="473"/>
      <c r="AH45" s="473"/>
      <c r="AI45" s="473"/>
      <c r="AJ45" s="473"/>
      <c r="AK45" s="473"/>
      <c r="AL45" s="474"/>
      <c r="AM45" s="306"/>
      <c r="AN45" s="514"/>
      <c r="AO45" s="515"/>
      <c r="AP45" s="515"/>
      <c r="AQ45" s="515"/>
      <c r="AR45" s="515"/>
      <c r="AS45" s="515"/>
      <c r="AT45" s="515"/>
      <c r="AU45" s="515"/>
      <c r="AV45" s="516"/>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496" t="s">
        <v>58</v>
      </c>
      <c r="C46" s="497"/>
      <c r="D46" s="497"/>
      <c r="E46" s="497"/>
      <c r="F46" s="497"/>
      <c r="G46" s="497"/>
      <c r="H46" s="497"/>
      <c r="I46" s="497"/>
      <c r="J46" s="497"/>
      <c r="K46" s="497"/>
      <c r="L46" s="497"/>
      <c r="M46" s="497"/>
      <c r="N46" s="497"/>
      <c r="O46" s="497"/>
      <c r="P46" s="497"/>
      <c r="Q46" s="498"/>
      <c r="R46" s="469"/>
      <c r="S46" s="470"/>
      <c r="T46" s="470"/>
      <c r="U46" s="470"/>
      <c r="V46" s="470"/>
      <c r="W46" s="470"/>
      <c r="X46" s="470"/>
      <c r="Y46" s="470"/>
      <c r="Z46" s="470"/>
      <c r="AA46" s="470"/>
      <c r="AB46" s="471"/>
      <c r="AC46" s="469"/>
      <c r="AD46" s="470"/>
      <c r="AE46" s="470"/>
      <c r="AF46" s="470"/>
      <c r="AG46" s="470"/>
      <c r="AH46" s="470"/>
      <c r="AI46" s="470"/>
      <c r="AJ46" s="470"/>
      <c r="AK46" s="470"/>
      <c r="AL46" s="471"/>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499"/>
      <c r="C47" s="500"/>
      <c r="D47" s="500"/>
      <c r="E47" s="500"/>
      <c r="F47" s="500"/>
      <c r="G47" s="500"/>
      <c r="H47" s="500"/>
      <c r="I47" s="500"/>
      <c r="J47" s="500"/>
      <c r="K47" s="500"/>
      <c r="L47" s="500"/>
      <c r="M47" s="500"/>
      <c r="N47" s="500"/>
      <c r="O47" s="500"/>
      <c r="P47" s="500"/>
      <c r="Q47" s="501"/>
      <c r="R47" s="472"/>
      <c r="S47" s="473"/>
      <c r="T47" s="473"/>
      <c r="U47" s="473"/>
      <c r="V47" s="473"/>
      <c r="W47" s="473"/>
      <c r="X47" s="473"/>
      <c r="Y47" s="473"/>
      <c r="Z47" s="473"/>
      <c r="AA47" s="473"/>
      <c r="AB47" s="474"/>
      <c r="AC47" s="472"/>
      <c r="AD47" s="473"/>
      <c r="AE47" s="473"/>
      <c r="AF47" s="473"/>
      <c r="AG47" s="473"/>
      <c r="AH47" s="473"/>
      <c r="AI47" s="473"/>
      <c r="AJ47" s="473"/>
      <c r="AK47" s="473"/>
      <c r="AL47" s="474"/>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496" t="s">
        <v>59</v>
      </c>
      <c r="C48" s="497"/>
      <c r="D48" s="497"/>
      <c r="E48" s="497"/>
      <c r="F48" s="497"/>
      <c r="G48" s="497"/>
      <c r="H48" s="497"/>
      <c r="I48" s="497"/>
      <c r="J48" s="497"/>
      <c r="K48" s="497"/>
      <c r="L48" s="497"/>
      <c r="M48" s="497"/>
      <c r="N48" s="497"/>
      <c r="O48" s="497"/>
      <c r="P48" s="497"/>
      <c r="Q48" s="498"/>
      <c r="R48" s="469"/>
      <c r="S48" s="470"/>
      <c r="T48" s="470"/>
      <c r="U48" s="470"/>
      <c r="V48" s="470"/>
      <c r="W48" s="470"/>
      <c r="X48" s="470"/>
      <c r="Y48" s="470"/>
      <c r="Z48" s="470"/>
      <c r="AA48" s="470"/>
      <c r="AB48" s="471"/>
      <c r="AC48" s="469"/>
      <c r="AD48" s="470"/>
      <c r="AE48" s="470"/>
      <c r="AF48" s="470"/>
      <c r="AG48" s="470"/>
      <c r="AH48" s="470"/>
      <c r="AI48" s="470"/>
      <c r="AJ48" s="470"/>
      <c r="AK48" s="470"/>
      <c r="AL48" s="471"/>
      <c r="AM48" s="300"/>
      <c r="AN48" s="548"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8"/>
      <c r="AP48" s="548"/>
      <c r="AQ48" s="548"/>
      <c r="AR48" s="548"/>
      <c r="AS48" s="548"/>
      <c r="AT48" s="548"/>
      <c r="AU48" s="548"/>
      <c r="AV48" s="548"/>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499"/>
      <c r="C49" s="500"/>
      <c r="D49" s="500"/>
      <c r="E49" s="500"/>
      <c r="F49" s="500"/>
      <c r="G49" s="500"/>
      <c r="H49" s="500"/>
      <c r="I49" s="500"/>
      <c r="J49" s="500"/>
      <c r="K49" s="500"/>
      <c r="L49" s="500"/>
      <c r="M49" s="500"/>
      <c r="N49" s="500"/>
      <c r="O49" s="500"/>
      <c r="P49" s="500"/>
      <c r="Q49" s="501"/>
      <c r="R49" s="472"/>
      <c r="S49" s="473"/>
      <c r="T49" s="473"/>
      <c r="U49" s="473"/>
      <c r="V49" s="473"/>
      <c r="W49" s="473"/>
      <c r="X49" s="473"/>
      <c r="Y49" s="473"/>
      <c r="Z49" s="473"/>
      <c r="AA49" s="473"/>
      <c r="AB49" s="474"/>
      <c r="AC49" s="472"/>
      <c r="AD49" s="473"/>
      <c r="AE49" s="473"/>
      <c r="AF49" s="473"/>
      <c r="AG49" s="473"/>
      <c r="AH49" s="473"/>
      <c r="AI49" s="473"/>
      <c r="AJ49" s="473"/>
      <c r="AK49" s="473"/>
      <c r="AL49" s="474"/>
      <c r="AM49" s="300"/>
      <c r="AN49" s="548"/>
      <c r="AO49" s="548"/>
      <c r="AP49" s="548"/>
      <c r="AQ49" s="548"/>
      <c r="AR49" s="548"/>
      <c r="AS49" s="548"/>
      <c r="AT49" s="548"/>
      <c r="AU49" s="548"/>
      <c r="AV49" s="548"/>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496" t="s">
        <v>60</v>
      </c>
      <c r="C50" s="497"/>
      <c r="D50" s="497"/>
      <c r="E50" s="497"/>
      <c r="F50" s="497"/>
      <c r="G50" s="497"/>
      <c r="H50" s="497"/>
      <c r="I50" s="497"/>
      <c r="J50" s="497"/>
      <c r="K50" s="497"/>
      <c r="L50" s="497"/>
      <c r="M50" s="497"/>
      <c r="N50" s="497"/>
      <c r="O50" s="497"/>
      <c r="P50" s="497"/>
      <c r="Q50" s="498"/>
      <c r="R50" s="469"/>
      <c r="S50" s="470"/>
      <c r="T50" s="470"/>
      <c r="U50" s="470"/>
      <c r="V50" s="470"/>
      <c r="W50" s="470"/>
      <c r="X50" s="470"/>
      <c r="Y50" s="470"/>
      <c r="Z50" s="470"/>
      <c r="AA50" s="470"/>
      <c r="AB50" s="471"/>
      <c r="AC50" s="469"/>
      <c r="AD50" s="470"/>
      <c r="AE50" s="470"/>
      <c r="AF50" s="470"/>
      <c r="AG50" s="470"/>
      <c r="AH50" s="470"/>
      <c r="AI50" s="470"/>
      <c r="AJ50" s="470"/>
      <c r="AK50" s="470"/>
      <c r="AL50" s="471"/>
      <c r="AM50" s="300"/>
      <c r="AN50" s="548"/>
      <c r="AO50" s="548"/>
      <c r="AP50" s="548"/>
      <c r="AQ50" s="548"/>
      <c r="AR50" s="548"/>
      <c r="AS50" s="548"/>
      <c r="AT50" s="548"/>
      <c r="AU50" s="548"/>
      <c r="AV50" s="548"/>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499"/>
      <c r="C51" s="500"/>
      <c r="D51" s="500"/>
      <c r="E51" s="500"/>
      <c r="F51" s="500"/>
      <c r="G51" s="500"/>
      <c r="H51" s="500"/>
      <c r="I51" s="500"/>
      <c r="J51" s="500"/>
      <c r="K51" s="500"/>
      <c r="L51" s="500"/>
      <c r="M51" s="500"/>
      <c r="N51" s="500"/>
      <c r="O51" s="500"/>
      <c r="P51" s="500"/>
      <c r="Q51" s="501"/>
      <c r="R51" s="472"/>
      <c r="S51" s="473"/>
      <c r="T51" s="473"/>
      <c r="U51" s="473"/>
      <c r="V51" s="473"/>
      <c r="W51" s="473"/>
      <c r="X51" s="473"/>
      <c r="Y51" s="473"/>
      <c r="Z51" s="473"/>
      <c r="AA51" s="473"/>
      <c r="AB51" s="474"/>
      <c r="AC51" s="472"/>
      <c r="AD51" s="473"/>
      <c r="AE51" s="473"/>
      <c r="AF51" s="473"/>
      <c r="AG51" s="473"/>
      <c r="AH51" s="473"/>
      <c r="AI51" s="473"/>
      <c r="AJ51" s="473"/>
      <c r="AK51" s="473"/>
      <c r="AL51" s="474"/>
      <c r="AM51" s="300"/>
      <c r="AN51" s="548"/>
      <c r="AO51" s="548"/>
      <c r="AP51" s="548"/>
      <c r="AQ51" s="548"/>
      <c r="AR51" s="548"/>
      <c r="AS51" s="548"/>
      <c r="AT51" s="548"/>
      <c r="AU51" s="548"/>
      <c r="AV51" s="548"/>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485"/>
      <c r="C52" s="549"/>
      <c r="D52" s="549"/>
      <c r="E52" s="549"/>
      <c r="F52" s="549"/>
      <c r="G52" s="549"/>
      <c r="H52" s="549"/>
      <c r="I52" s="549"/>
      <c r="J52" s="549"/>
      <c r="K52" s="549"/>
      <c r="L52" s="549"/>
      <c r="M52" s="549"/>
      <c r="N52" s="549"/>
      <c r="O52" s="549"/>
      <c r="P52" s="549"/>
      <c r="Q52" s="550"/>
      <c r="R52" s="469"/>
      <c r="S52" s="470"/>
      <c r="T52" s="470"/>
      <c r="U52" s="470"/>
      <c r="V52" s="470"/>
      <c r="W52" s="470"/>
      <c r="X52" s="470"/>
      <c r="Y52" s="470"/>
      <c r="Z52" s="470"/>
      <c r="AA52" s="470"/>
      <c r="AB52" s="471"/>
      <c r="AC52" s="469"/>
      <c r="AD52" s="470"/>
      <c r="AE52" s="470"/>
      <c r="AF52" s="470"/>
      <c r="AG52" s="470"/>
      <c r="AH52" s="470"/>
      <c r="AI52" s="470"/>
      <c r="AJ52" s="470"/>
      <c r="AK52" s="470"/>
      <c r="AL52" s="471"/>
      <c r="AM52" s="300"/>
      <c r="AN52" s="548"/>
      <c r="AO52" s="548"/>
      <c r="AP52" s="548"/>
      <c r="AQ52" s="548"/>
      <c r="AR52" s="548"/>
      <c r="AS52" s="548"/>
      <c r="AT52" s="548"/>
      <c r="AU52" s="548"/>
      <c r="AV52" s="548"/>
      <c r="AW52" s="307"/>
      <c r="AX52" s="140"/>
      <c r="AZ52" s="144"/>
      <c r="BA52" s="144"/>
      <c r="BB52" s="144"/>
      <c r="BC52" s="144"/>
      <c r="BD52" s="144"/>
      <c r="BE52" s="144"/>
      <c r="BF52" s="144"/>
      <c r="BG52" s="144"/>
      <c r="BH52" s="144"/>
      <c r="BI52" s="144"/>
    </row>
    <row r="53" spans="2:81" ht="12" customHeight="1" x14ac:dyDescent="0.25">
      <c r="B53" s="551"/>
      <c r="C53" s="552"/>
      <c r="D53" s="552"/>
      <c r="E53" s="552"/>
      <c r="F53" s="552"/>
      <c r="G53" s="552"/>
      <c r="H53" s="552"/>
      <c r="I53" s="552"/>
      <c r="J53" s="552"/>
      <c r="K53" s="552"/>
      <c r="L53" s="552"/>
      <c r="M53" s="552"/>
      <c r="N53" s="552"/>
      <c r="O53" s="552"/>
      <c r="P53" s="552"/>
      <c r="Q53" s="553"/>
      <c r="R53" s="472"/>
      <c r="S53" s="473"/>
      <c r="T53" s="473"/>
      <c r="U53" s="473"/>
      <c r="V53" s="473"/>
      <c r="W53" s="473"/>
      <c r="X53" s="473"/>
      <c r="Y53" s="473"/>
      <c r="Z53" s="473"/>
      <c r="AA53" s="473"/>
      <c r="AB53" s="474"/>
      <c r="AC53" s="472"/>
      <c r="AD53" s="473"/>
      <c r="AE53" s="473"/>
      <c r="AF53" s="473"/>
      <c r="AG53" s="473"/>
      <c r="AH53" s="473"/>
      <c r="AI53" s="473"/>
      <c r="AJ53" s="473"/>
      <c r="AK53" s="473"/>
      <c r="AL53" s="474"/>
      <c r="AM53" s="300"/>
      <c r="AN53" s="548"/>
      <c r="AO53" s="548"/>
      <c r="AP53" s="548"/>
      <c r="AQ53" s="548"/>
      <c r="AR53" s="548"/>
      <c r="AS53" s="548"/>
      <c r="AT53" s="548"/>
      <c r="AU53" s="548"/>
      <c r="AV53" s="548"/>
      <c r="AW53" s="307"/>
      <c r="AX53" s="140"/>
      <c r="AZ53" s="144"/>
      <c r="BA53" s="144"/>
      <c r="BB53" s="144"/>
      <c r="BC53" s="144"/>
      <c r="BD53" s="144"/>
      <c r="BE53" s="144"/>
      <c r="BF53" s="144"/>
      <c r="BG53" s="144"/>
      <c r="BH53" s="144"/>
      <c r="BI53" s="144"/>
    </row>
    <row r="54" spans="2:81" ht="12" customHeight="1" x14ac:dyDescent="0.25">
      <c r="B54" s="485"/>
      <c r="C54" s="549"/>
      <c r="D54" s="549"/>
      <c r="E54" s="549"/>
      <c r="F54" s="549"/>
      <c r="G54" s="549"/>
      <c r="H54" s="549"/>
      <c r="I54" s="549"/>
      <c r="J54" s="549"/>
      <c r="K54" s="549"/>
      <c r="L54" s="549"/>
      <c r="M54" s="549"/>
      <c r="N54" s="549"/>
      <c r="O54" s="549"/>
      <c r="P54" s="549"/>
      <c r="Q54" s="550"/>
      <c r="R54" s="469"/>
      <c r="S54" s="470"/>
      <c r="T54" s="470"/>
      <c r="U54" s="470"/>
      <c r="V54" s="470"/>
      <c r="W54" s="470"/>
      <c r="X54" s="470"/>
      <c r="Y54" s="470"/>
      <c r="Z54" s="470"/>
      <c r="AA54" s="470"/>
      <c r="AB54" s="471"/>
      <c r="AC54" s="469"/>
      <c r="AD54" s="470"/>
      <c r="AE54" s="470"/>
      <c r="AF54" s="470"/>
      <c r="AG54" s="470"/>
      <c r="AH54" s="470"/>
      <c r="AI54" s="470"/>
      <c r="AJ54" s="470"/>
      <c r="AK54" s="470"/>
      <c r="AL54" s="471"/>
      <c r="AM54" s="300"/>
      <c r="AN54" s="548"/>
      <c r="AO54" s="548"/>
      <c r="AP54" s="548"/>
      <c r="AQ54" s="548"/>
      <c r="AR54" s="548"/>
      <c r="AS54" s="548"/>
      <c r="AT54" s="548"/>
      <c r="AU54" s="548"/>
      <c r="AV54" s="548"/>
      <c r="AW54" s="307"/>
      <c r="AX54" s="140"/>
      <c r="AZ54" s="144"/>
      <c r="BA54" s="144"/>
      <c r="BB54" s="144"/>
      <c r="BC54" s="144"/>
      <c r="BD54" s="144"/>
      <c r="BE54" s="144"/>
      <c r="BF54" s="144"/>
      <c r="BG54" s="144"/>
      <c r="BH54" s="144"/>
      <c r="BI54" s="144"/>
    </row>
    <row r="55" spans="2:81" ht="12" customHeight="1" x14ac:dyDescent="0.25">
      <c r="B55" s="551"/>
      <c r="C55" s="552"/>
      <c r="D55" s="552"/>
      <c r="E55" s="552"/>
      <c r="F55" s="552"/>
      <c r="G55" s="552"/>
      <c r="H55" s="552"/>
      <c r="I55" s="552"/>
      <c r="J55" s="552"/>
      <c r="K55" s="552"/>
      <c r="L55" s="552"/>
      <c r="M55" s="552"/>
      <c r="N55" s="552"/>
      <c r="O55" s="552"/>
      <c r="P55" s="552"/>
      <c r="Q55" s="553"/>
      <c r="R55" s="472"/>
      <c r="S55" s="473"/>
      <c r="T55" s="473"/>
      <c r="U55" s="473"/>
      <c r="V55" s="473"/>
      <c r="W55" s="473"/>
      <c r="X55" s="473"/>
      <c r="Y55" s="473"/>
      <c r="Z55" s="473"/>
      <c r="AA55" s="473"/>
      <c r="AB55" s="474"/>
      <c r="AC55" s="472"/>
      <c r="AD55" s="473"/>
      <c r="AE55" s="473"/>
      <c r="AF55" s="473"/>
      <c r="AG55" s="473"/>
      <c r="AH55" s="473"/>
      <c r="AI55" s="473"/>
      <c r="AJ55" s="473"/>
      <c r="AK55" s="473"/>
      <c r="AL55" s="474"/>
      <c r="AM55" s="300"/>
      <c r="AN55" s="548"/>
      <c r="AO55" s="548"/>
      <c r="AP55" s="548"/>
      <c r="AQ55" s="548"/>
      <c r="AR55" s="548"/>
      <c r="AS55" s="548"/>
      <c r="AT55" s="548"/>
      <c r="AU55" s="548"/>
      <c r="AV55" s="548"/>
      <c r="AW55" s="307"/>
      <c r="AX55" s="140"/>
      <c r="AZ55" s="146">
        <f>SUM(R22:AB65)</f>
        <v>0</v>
      </c>
      <c r="BA55" s="144"/>
      <c r="BB55" s="144"/>
      <c r="BC55" s="144"/>
      <c r="BD55" s="144"/>
      <c r="BE55" s="144"/>
      <c r="BF55" s="144"/>
      <c r="BG55" s="144"/>
      <c r="BH55" s="144"/>
      <c r="BI55" s="144"/>
    </row>
    <row r="56" spans="2:81" ht="12" customHeight="1" x14ac:dyDescent="0.2">
      <c r="B56" s="481"/>
      <c r="C56" s="482"/>
      <c r="D56" s="482"/>
      <c r="E56" s="482"/>
      <c r="F56" s="482"/>
      <c r="G56" s="482"/>
      <c r="H56" s="482"/>
      <c r="I56" s="482"/>
      <c r="J56" s="482"/>
      <c r="K56" s="482"/>
      <c r="L56" s="482"/>
      <c r="M56" s="482"/>
      <c r="N56" s="482"/>
      <c r="O56" s="482"/>
      <c r="P56" s="482"/>
      <c r="Q56" s="482"/>
      <c r="R56" s="469"/>
      <c r="S56" s="470"/>
      <c r="T56" s="470"/>
      <c r="U56" s="470"/>
      <c r="V56" s="470"/>
      <c r="W56" s="470"/>
      <c r="X56" s="470"/>
      <c r="Y56" s="470"/>
      <c r="Z56" s="470"/>
      <c r="AA56" s="470"/>
      <c r="AB56" s="471"/>
      <c r="AC56" s="469"/>
      <c r="AD56" s="470"/>
      <c r="AE56" s="470"/>
      <c r="AF56" s="470"/>
      <c r="AG56" s="470"/>
      <c r="AH56" s="470"/>
      <c r="AI56" s="470"/>
      <c r="AJ56" s="470"/>
      <c r="AK56" s="470"/>
      <c r="AL56" s="471"/>
      <c r="AM56" s="300"/>
      <c r="AN56" s="548"/>
      <c r="AO56" s="548"/>
      <c r="AP56" s="548"/>
      <c r="AQ56" s="548"/>
      <c r="AR56" s="548"/>
      <c r="AS56" s="548"/>
      <c r="AT56" s="548"/>
      <c r="AU56" s="548"/>
      <c r="AV56" s="548"/>
      <c r="AW56" s="307"/>
      <c r="AX56" s="140"/>
      <c r="AY56" s="142"/>
      <c r="AZ56" s="147"/>
      <c r="BA56" s="147"/>
      <c r="BB56" s="147"/>
      <c r="BC56" s="147"/>
      <c r="BD56" s="148"/>
      <c r="BE56" s="148"/>
      <c r="BF56" s="148"/>
      <c r="BG56" s="148"/>
      <c r="BH56" s="148"/>
      <c r="BI56" s="148"/>
      <c r="BJ56" s="140"/>
    </row>
    <row r="57" spans="2:81" ht="12" customHeight="1" x14ac:dyDescent="0.25">
      <c r="B57" s="483"/>
      <c r="C57" s="484"/>
      <c r="D57" s="484"/>
      <c r="E57" s="484"/>
      <c r="F57" s="484"/>
      <c r="G57" s="484"/>
      <c r="H57" s="484"/>
      <c r="I57" s="484"/>
      <c r="J57" s="484"/>
      <c r="K57" s="484"/>
      <c r="L57" s="484"/>
      <c r="M57" s="484"/>
      <c r="N57" s="484"/>
      <c r="O57" s="484"/>
      <c r="P57" s="484"/>
      <c r="Q57" s="484"/>
      <c r="R57" s="472"/>
      <c r="S57" s="473"/>
      <c r="T57" s="473"/>
      <c r="U57" s="473"/>
      <c r="V57" s="473"/>
      <c r="W57" s="473"/>
      <c r="X57" s="473"/>
      <c r="Y57" s="473"/>
      <c r="Z57" s="473"/>
      <c r="AA57" s="473"/>
      <c r="AB57" s="474"/>
      <c r="AC57" s="472"/>
      <c r="AD57" s="473"/>
      <c r="AE57" s="473"/>
      <c r="AF57" s="473"/>
      <c r="AG57" s="473"/>
      <c r="AH57" s="473"/>
      <c r="AI57" s="473"/>
      <c r="AJ57" s="473"/>
      <c r="AK57" s="473"/>
      <c r="AL57" s="474"/>
      <c r="AM57" s="300"/>
      <c r="AN57" s="548"/>
      <c r="AO57" s="548"/>
      <c r="AP57" s="548"/>
      <c r="AQ57" s="548"/>
      <c r="AR57" s="548"/>
      <c r="AS57" s="548"/>
      <c r="AT57" s="548"/>
      <c r="AU57" s="548"/>
      <c r="AV57" s="548"/>
      <c r="AW57" s="307"/>
      <c r="AX57" s="140"/>
      <c r="AY57" s="140"/>
      <c r="AZ57" s="475"/>
      <c r="BA57" s="475"/>
      <c r="BB57" s="475"/>
      <c r="BC57" s="475"/>
      <c r="BD57" s="475"/>
      <c r="BE57" s="475"/>
      <c r="BF57" s="475"/>
      <c r="BG57" s="475"/>
      <c r="BH57" s="475"/>
      <c r="BI57" s="475"/>
    </row>
    <row r="58" spans="2:81" ht="12" customHeight="1" x14ac:dyDescent="0.25">
      <c r="B58" s="481"/>
      <c r="C58" s="482"/>
      <c r="D58" s="482"/>
      <c r="E58" s="482"/>
      <c r="F58" s="482"/>
      <c r="G58" s="482"/>
      <c r="H58" s="482"/>
      <c r="I58" s="482"/>
      <c r="J58" s="482"/>
      <c r="K58" s="482"/>
      <c r="L58" s="482"/>
      <c r="M58" s="482"/>
      <c r="N58" s="482"/>
      <c r="O58" s="482"/>
      <c r="P58" s="482"/>
      <c r="Q58" s="482"/>
      <c r="R58" s="469"/>
      <c r="S58" s="470"/>
      <c r="T58" s="470"/>
      <c r="U58" s="470"/>
      <c r="V58" s="470"/>
      <c r="W58" s="470"/>
      <c r="X58" s="470"/>
      <c r="Y58" s="470"/>
      <c r="Z58" s="470"/>
      <c r="AA58" s="470"/>
      <c r="AB58" s="471"/>
      <c r="AC58" s="469"/>
      <c r="AD58" s="470"/>
      <c r="AE58" s="470"/>
      <c r="AF58" s="470"/>
      <c r="AG58" s="470"/>
      <c r="AH58" s="470"/>
      <c r="AI58" s="470"/>
      <c r="AJ58" s="470"/>
      <c r="AK58" s="470"/>
      <c r="AL58" s="471"/>
      <c r="AM58" s="300"/>
      <c r="AN58" s="548"/>
      <c r="AO58" s="548"/>
      <c r="AP58" s="548"/>
      <c r="AQ58" s="548"/>
      <c r="AR58" s="548"/>
      <c r="AS58" s="548"/>
      <c r="AT58" s="548"/>
      <c r="AU58" s="548"/>
      <c r="AV58" s="548"/>
      <c r="AW58" s="309"/>
      <c r="AY58" s="140"/>
      <c r="AZ58" s="146">
        <f>SUM(AC22:AL65)+AN30</f>
        <v>0</v>
      </c>
      <c r="BA58" s="144"/>
      <c r="BB58" s="144"/>
      <c r="BC58" s="144"/>
      <c r="BD58" s="144"/>
      <c r="BE58" s="144"/>
      <c r="BF58" s="144"/>
      <c r="BG58" s="144"/>
      <c r="BH58" s="144"/>
      <c r="BI58" s="144"/>
    </row>
    <row r="59" spans="2:81" ht="12" customHeight="1" x14ac:dyDescent="0.2">
      <c r="B59" s="483"/>
      <c r="C59" s="484"/>
      <c r="D59" s="484"/>
      <c r="E59" s="484"/>
      <c r="F59" s="484"/>
      <c r="G59" s="484"/>
      <c r="H59" s="484"/>
      <c r="I59" s="484"/>
      <c r="J59" s="484"/>
      <c r="K59" s="484"/>
      <c r="L59" s="484"/>
      <c r="M59" s="484"/>
      <c r="N59" s="484"/>
      <c r="O59" s="484"/>
      <c r="P59" s="484"/>
      <c r="Q59" s="484"/>
      <c r="R59" s="472"/>
      <c r="S59" s="473"/>
      <c r="T59" s="473"/>
      <c r="U59" s="473"/>
      <c r="V59" s="473"/>
      <c r="W59" s="473"/>
      <c r="X59" s="473"/>
      <c r="Y59" s="473"/>
      <c r="Z59" s="473"/>
      <c r="AA59" s="473"/>
      <c r="AB59" s="474"/>
      <c r="AC59" s="472"/>
      <c r="AD59" s="473"/>
      <c r="AE59" s="473"/>
      <c r="AF59" s="473"/>
      <c r="AG59" s="473"/>
      <c r="AH59" s="473"/>
      <c r="AI59" s="473"/>
      <c r="AJ59" s="473"/>
      <c r="AK59" s="473"/>
      <c r="AL59" s="474"/>
      <c r="AM59" s="300"/>
      <c r="AN59" s="548"/>
      <c r="AO59" s="548"/>
      <c r="AP59" s="548"/>
      <c r="AQ59" s="548"/>
      <c r="AR59" s="548"/>
      <c r="AS59" s="548"/>
      <c r="AT59" s="548"/>
      <c r="AU59" s="548"/>
      <c r="AV59" s="548"/>
      <c r="AW59" s="309"/>
      <c r="AX59" s="142"/>
      <c r="AY59" s="140"/>
      <c r="AZ59" s="475" t="e" cm="1">
        <f t="array" ref="AZ59">SUM(AC22:AL65+AN30)</f>
        <v>#VALUE!</v>
      </c>
      <c r="BA59" s="476"/>
      <c r="BB59" s="476"/>
      <c r="BC59" s="476"/>
      <c r="BD59" s="476"/>
      <c r="BE59" s="476"/>
      <c r="BF59" s="476"/>
      <c r="BG59" s="476"/>
      <c r="BH59" s="144"/>
      <c r="BI59" s="144"/>
    </row>
    <row r="60" spans="2:81" ht="12" customHeight="1" x14ac:dyDescent="0.2">
      <c r="B60" s="481"/>
      <c r="C60" s="482"/>
      <c r="D60" s="482"/>
      <c r="E60" s="482"/>
      <c r="F60" s="482"/>
      <c r="G60" s="482"/>
      <c r="H60" s="482"/>
      <c r="I60" s="482"/>
      <c r="J60" s="482"/>
      <c r="K60" s="482"/>
      <c r="L60" s="482"/>
      <c r="M60" s="482"/>
      <c r="N60" s="482"/>
      <c r="O60" s="482"/>
      <c r="P60" s="482"/>
      <c r="Q60" s="482"/>
      <c r="R60" s="469"/>
      <c r="S60" s="470"/>
      <c r="T60" s="470"/>
      <c r="U60" s="470"/>
      <c r="V60" s="470"/>
      <c r="W60" s="470"/>
      <c r="X60" s="470"/>
      <c r="Y60" s="470"/>
      <c r="Z60" s="470"/>
      <c r="AA60" s="470"/>
      <c r="AB60" s="471"/>
      <c r="AC60" s="469"/>
      <c r="AD60" s="470"/>
      <c r="AE60" s="470"/>
      <c r="AF60" s="470"/>
      <c r="AG60" s="470"/>
      <c r="AH60" s="470"/>
      <c r="AI60" s="470"/>
      <c r="AJ60" s="470"/>
      <c r="AK60" s="470"/>
      <c r="AL60" s="471"/>
      <c r="AM60" s="300"/>
      <c r="AN60" s="548"/>
      <c r="AO60" s="548"/>
      <c r="AP60" s="548"/>
      <c r="AQ60" s="548"/>
      <c r="AR60" s="548"/>
      <c r="AS60" s="548"/>
      <c r="AT60" s="548"/>
      <c r="AU60" s="548"/>
      <c r="AV60" s="548"/>
      <c r="AW60" s="309"/>
      <c r="AX60" s="142"/>
      <c r="AY60" s="140"/>
      <c r="AZ60" s="140"/>
    </row>
    <row r="61" spans="2:81" ht="12" customHeight="1" x14ac:dyDescent="0.2">
      <c r="B61" s="483"/>
      <c r="C61" s="484"/>
      <c r="D61" s="484"/>
      <c r="E61" s="484"/>
      <c r="F61" s="484"/>
      <c r="G61" s="484"/>
      <c r="H61" s="484"/>
      <c r="I61" s="484"/>
      <c r="J61" s="484"/>
      <c r="K61" s="484"/>
      <c r="L61" s="484"/>
      <c r="M61" s="484"/>
      <c r="N61" s="484"/>
      <c r="O61" s="484"/>
      <c r="P61" s="484"/>
      <c r="Q61" s="484"/>
      <c r="R61" s="472"/>
      <c r="S61" s="473"/>
      <c r="T61" s="473"/>
      <c r="U61" s="473"/>
      <c r="V61" s="473"/>
      <c r="W61" s="473"/>
      <c r="X61" s="473"/>
      <c r="Y61" s="473"/>
      <c r="Z61" s="473"/>
      <c r="AA61" s="473"/>
      <c r="AB61" s="474"/>
      <c r="AC61" s="472"/>
      <c r="AD61" s="473"/>
      <c r="AE61" s="473"/>
      <c r="AF61" s="473"/>
      <c r="AG61" s="473"/>
      <c r="AH61" s="473"/>
      <c r="AI61" s="473"/>
      <c r="AJ61" s="473"/>
      <c r="AK61" s="473"/>
      <c r="AL61" s="474"/>
      <c r="AM61" s="300"/>
      <c r="AN61" s="548"/>
      <c r="AO61" s="548"/>
      <c r="AP61" s="548"/>
      <c r="AQ61" s="548"/>
      <c r="AR61" s="548"/>
      <c r="AS61" s="548"/>
      <c r="AT61" s="548"/>
      <c r="AU61" s="548"/>
      <c r="AV61" s="548"/>
      <c r="AW61" s="309"/>
      <c r="AX61" s="142"/>
      <c r="AY61" s="140"/>
      <c r="AZ61" s="140"/>
    </row>
    <row r="62" spans="2:81" ht="12" customHeight="1" x14ac:dyDescent="0.2">
      <c r="B62" s="481"/>
      <c r="C62" s="482"/>
      <c r="D62" s="482"/>
      <c r="E62" s="482"/>
      <c r="F62" s="482"/>
      <c r="G62" s="482"/>
      <c r="H62" s="482"/>
      <c r="I62" s="482"/>
      <c r="J62" s="482"/>
      <c r="K62" s="482"/>
      <c r="L62" s="482"/>
      <c r="M62" s="482"/>
      <c r="N62" s="482"/>
      <c r="O62" s="482"/>
      <c r="P62" s="482"/>
      <c r="Q62" s="482"/>
      <c r="R62" s="469"/>
      <c r="S62" s="470"/>
      <c r="T62" s="470"/>
      <c r="U62" s="470"/>
      <c r="V62" s="470"/>
      <c r="W62" s="470"/>
      <c r="X62" s="470"/>
      <c r="Y62" s="470"/>
      <c r="Z62" s="470"/>
      <c r="AA62" s="470"/>
      <c r="AB62" s="471"/>
      <c r="AC62" s="469"/>
      <c r="AD62" s="470"/>
      <c r="AE62" s="470"/>
      <c r="AF62" s="470"/>
      <c r="AG62" s="470"/>
      <c r="AH62" s="470"/>
      <c r="AI62" s="470"/>
      <c r="AJ62" s="470"/>
      <c r="AK62" s="470"/>
      <c r="AL62" s="471"/>
      <c r="AM62" s="300"/>
      <c r="AN62" s="548"/>
      <c r="AO62" s="548"/>
      <c r="AP62" s="548"/>
      <c r="AQ62" s="548"/>
      <c r="AR62" s="548"/>
      <c r="AS62" s="548"/>
      <c r="AT62" s="548"/>
      <c r="AU62" s="548"/>
      <c r="AV62" s="548"/>
      <c r="AW62" s="309"/>
      <c r="AX62" s="142"/>
      <c r="AY62" s="140"/>
      <c r="AZ62" s="140"/>
    </row>
    <row r="63" spans="2:81" ht="12" customHeight="1" x14ac:dyDescent="0.2">
      <c r="B63" s="483"/>
      <c r="C63" s="484"/>
      <c r="D63" s="484"/>
      <c r="E63" s="484"/>
      <c r="F63" s="484"/>
      <c r="G63" s="484"/>
      <c r="H63" s="484"/>
      <c r="I63" s="484"/>
      <c r="J63" s="484"/>
      <c r="K63" s="484"/>
      <c r="L63" s="484"/>
      <c r="M63" s="484"/>
      <c r="N63" s="484"/>
      <c r="O63" s="484"/>
      <c r="P63" s="484"/>
      <c r="Q63" s="484"/>
      <c r="R63" s="472"/>
      <c r="S63" s="473"/>
      <c r="T63" s="473"/>
      <c r="U63" s="473"/>
      <c r="V63" s="473"/>
      <c r="W63" s="473"/>
      <c r="X63" s="473"/>
      <c r="Y63" s="473"/>
      <c r="Z63" s="473"/>
      <c r="AA63" s="473"/>
      <c r="AB63" s="474"/>
      <c r="AC63" s="472"/>
      <c r="AD63" s="473"/>
      <c r="AE63" s="473"/>
      <c r="AF63" s="473"/>
      <c r="AG63" s="473"/>
      <c r="AH63" s="473"/>
      <c r="AI63" s="473"/>
      <c r="AJ63" s="473"/>
      <c r="AK63" s="473"/>
      <c r="AL63" s="474"/>
      <c r="AM63" s="300"/>
      <c r="AN63" s="548"/>
      <c r="AO63" s="548"/>
      <c r="AP63" s="548"/>
      <c r="AQ63" s="548"/>
      <c r="AR63" s="548"/>
      <c r="AS63" s="548"/>
      <c r="AT63" s="548"/>
      <c r="AU63" s="548"/>
      <c r="AV63" s="548"/>
      <c r="AW63" s="309"/>
      <c r="AX63" s="142"/>
      <c r="AY63" s="140"/>
      <c r="AZ63" s="140"/>
    </row>
    <row r="64" spans="2:81" ht="12" customHeight="1" x14ac:dyDescent="0.2">
      <c r="B64" s="485"/>
      <c r="C64" s="486"/>
      <c r="D64" s="486"/>
      <c r="E64" s="486"/>
      <c r="F64" s="486"/>
      <c r="G64" s="486"/>
      <c r="H64" s="486"/>
      <c r="I64" s="486"/>
      <c r="J64" s="486"/>
      <c r="K64" s="486"/>
      <c r="L64" s="486"/>
      <c r="M64" s="486"/>
      <c r="N64" s="486"/>
      <c r="O64" s="486"/>
      <c r="P64" s="486"/>
      <c r="Q64" s="486"/>
      <c r="R64" s="469"/>
      <c r="S64" s="470"/>
      <c r="T64" s="470"/>
      <c r="U64" s="470"/>
      <c r="V64" s="470"/>
      <c r="W64" s="470"/>
      <c r="X64" s="470"/>
      <c r="Y64" s="470"/>
      <c r="Z64" s="470"/>
      <c r="AA64" s="470"/>
      <c r="AB64" s="471"/>
      <c r="AC64" s="469"/>
      <c r="AD64" s="470"/>
      <c r="AE64" s="470"/>
      <c r="AF64" s="470"/>
      <c r="AG64" s="470"/>
      <c r="AH64" s="470"/>
      <c r="AI64" s="470"/>
      <c r="AJ64" s="470"/>
      <c r="AK64" s="470"/>
      <c r="AL64" s="471"/>
      <c r="AM64" s="300"/>
      <c r="AN64" s="548"/>
      <c r="AO64" s="548"/>
      <c r="AP64" s="548"/>
      <c r="AQ64" s="548"/>
      <c r="AR64" s="548"/>
      <c r="AS64" s="548"/>
      <c r="AT64" s="548"/>
      <c r="AU64" s="548"/>
      <c r="AV64" s="548"/>
      <c r="AW64" s="309"/>
      <c r="AX64" s="142"/>
      <c r="AY64" s="140"/>
      <c r="AZ64" s="140"/>
    </row>
    <row r="65" spans="2:62" ht="12" customHeight="1" x14ac:dyDescent="0.2">
      <c r="B65" s="487"/>
      <c r="C65" s="488"/>
      <c r="D65" s="488"/>
      <c r="E65" s="488"/>
      <c r="F65" s="488"/>
      <c r="G65" s="488"/>
      <c r="H65" s="488"/>
      <c r="I65" s="488"/>
      <c r="J65" s="488"/>
      <c r="K65" s="488"/>
      <c r="L65" s="488"/>
      <c r="M65" s="488"/>
      <c r="N65" s="488"/>
      <c r="O65" s="488"/>
      <c r="P65" s="488"/>
      <c r="Q65" s="488"/>
      <c r="R65" s="472"/>
      <c r="S65" s="473"/>
      <c r="T65" s="473"/>
      <c r="U65" s="473"/>
      <c r="V65" s="473"/>
      <c r="W65" s="473"/>
      <c r="X65" s="473"/>
      <c r="Y65" s="473"/>
      <c r="Z65" s="473"/>
      <c r="AA65" s="473"/>
      <c r="AB65" s="474"/>
      <c r="AC65" s="472"/>
      <c r="AD65" s="473"/>
      <c r="AE65" s="473"/>
      <c r="AF65" s="473"/>
      <c r="AG65" s="473"/>
      <c r="AH65" s="473"/>
      <c r="AI65" s="473"/>
      <c r="AJ65" s="473"/>
      <c r="AK65" s="473"/>
      <c r="AL65" s="474"/>
      <c r="AM65" s="311"/>
      <c r="AN65" s="548"/>
      <c r="AO65" s="548"/>
      <c r="AP65" s="548"/>
      <c r="AQ65" s="548"/>
      <c r="AR65" s="548"/>
      <c r="AS65" s="548"/>
      <c r="AT65" s="548"/>
      <c r="AU65" s="548"/>
      <c r="AV65" s="548"/>
      <c r="AW65" s="314"/>
      <c r="AX65" s="142"/>
      <c r="AY65" s="140"/>
      <c r="AZ65" s="140"/>
    </row>
    <row r="66" spans="2:62" ht="12" customHeight="1" x14ac:dyDescent="0.25">
      <c r="B66" s="485"/>
      <c r="C66" s="549"/>
      <c r="D66" s="549"/>
      <c r="E66" s="549"/>
      <c r="F66" s="549"/>
      <c r="G66" s="549"/>
      <c r="H66" s="549"/>
      <c r="I66" s="549"/>
      <c r="J66" s="549"/>
      <c r="K66" s="549"/>
      <c r="L66" s="549"/>
      <c r="M66" s="549"/>
      <c r="N66" s="549"/>
      <c r="O66" s="549"/>
      <c r="P66" s="549"/>
      <c r="Q66" s="550"/>
      <c r="R66" s="469"/>
      <c r="S66" s="470"/>
      <c r="T66" s="470"/>
      <c r="U66" s="470"/>
      <c r="V66" s="470"/>
      <c r="W66" s="470"/>
      <c r="X66" s="470"/>
      <c r="Y66" s="470"/>
      <c r="Z66" s="470"/>
      <c r="AA66" s="470"/>
      <c r="AB66" s="471"/>
      <c r="AC66" s="469"/>
      <c r="AD66" s="470"/>
      <c r="AE66" s="470"/>
      <c r="AF66" s="470"/>
      <c r="AG66" s="470"/>
      <c r="AH66" s="470"/>
      <c r="AI66" s="470"/>
      <c r="AJ66" s="470"/>
      <c r="AK66" s="470"/>
      <c r="AL66" s="471"/>
      <c r="AM66" s="300"/>
      <c r="AN66" s="548"/>
      <c r="AO66" s="548"/>
      <c r="AP66" s="548"/>
      <c r="AQ66" s="548"/>
      <c r="AR66" s="548"/>
      <c r="AS66" s="548"/>
      <c r="AT66" s="548"/>
      <c r="AU66" s="548"/>
      <c r="AV66" s="548"/>
      <c r="AW66" s="307"/>
      <c r="AX66" s="140"/>
      <c r="AZ66" s="144"/>
      <c r="BA66" s="144"/>
      <c r="BB66" s="144"/>
      <c r="BC66" s="144"/>
      <c r="BD66" s="144"/>
      <c r="BE66" s="144"/>
      <c r="BF66" s="144"/>
      <c r="BG66" s="144"/>
      <c r="BH66" s="144"/>
      <c r="BI66" s="144"/>
    </row>
    <row r="67" spans="2:62" ht="12" customHeight="1" x14ac:dyDescent="0.25">
      <c r="B67" s="551"/>
      <c r="C67" s="552"/>
      <c r="D67" s="552"/>
      <c r="E67" s="552"/>
      <c r="F67" s="552"/>
      <c r="G67" s="552"/>
      <c r="H67" s="552"/>
      <c r="I67" s="552"/>
      <c r="J67" s="552"/>
      <c r="K67" s="552"/>
      <c r="L67" s="552"/>
      <c r="M67" s="552"/>
      <c r="N67" s="552"/>
      <c r="O67" s="552"/>
      <c r="P67" s="552"/>
      <c r="Q67" s="553"/>
      <c r="R67" s="472"/>
      <c r="S67" s="473"/>
      <c r="T67" s="473"/>
      <c r="U67" s="473"/>
      <c r="V67" s="473"/>
      <c r="W67" s="473"/>
      <c r="X67" s="473"/>
      <c r="Y67" s="473"/>
      <c r="Z67" s="473"/>
      <c r="AA67" s="473"/>
      <c r="AB67" s="474"/>
      <c r="AC67" s="472"/>
      <c r="AD67" s="473"/>
      <c r="AE67" s="473"/>
      <c r="AF67" s="473"/>
      <c r="AG67" s="473"/>
      <c r="AH67" s="473"/>
      <c r="AI67" s="473"/>
      <c r="AJ67" s="473"/>
      <c r="AK67" s="473"/>
      <c r="AL67" s="474"/>
      <c r="AM67" s="300"/>
      <c r="AN67" s="548"/>
      <c r="AO67" s="548"/>
      <c r="AP67" s="548"/>
      <c r="AQ67" s="548"/>
      <c r="AR67" s="548"/>
      <c r="AS67" s="548"/>
      <c r="AT67" s="548"/>
      <c r="AU67" s="548"/>
      <c r="AV67" s="548"/>
      <c r="AW67" s="307"/>
      <c r="AX67" s="140"/>
      <c r="AZ67" s="144"/>
      <c r="BA67" s="144"/>
      <c r="BB67" s="144"/>
      <c r="BC67" s="144"/>
      <c r="BD67" s="144"/>
      <c r="BE67" s="144"/>
      <c r="BF67" s="144"/>
      <c r="BG67" s="144"/>
      <c r="BH67" s="144"/>
      <c r="BI67" s="144"/>
    </row>
    <row r="68" spans="2:62" ht="12" customHeight="1" x14ac:dyDescent="0.25">
      <c r="B68" s="485"/>
      <c r="C68" s="549"/>
      <c r="D68" s="549"/>
      <c r="E68" s="549"/>
      <c r="F68" s="549"/>
      <c r="G68" s="549"/>
      <c r="H68" s="549"/>
      <c r="I68" s="549"/>
      <c r="J68" s="549"/>
      <c r="K68" s="549"/>
      <c r="L68" s="549"/>
      <c r="M68" s="549"/>
      <c r="N68" s="549"/>
      <c r="O68" s="549"/>
      <c r="P68" s="549"/>
      <c r="Q68" s="550"/>
      <c r="R68" s="469"/>
      <c r="S68" s="470"/>
      <c r="T68" s="470"/>
      <c r="U68" s="470"/>
      <c r="V68" s="470"/>
      <c r="W68" s="470"/>
      <c r="X68" s="470"/>
      <c r="Y68" s="470"/>
      <c r="Z68" s="470"/>
      <c r="AA68" s="470"/>
      <c r="AB68" s="471"/>
      <c r="AC68" s="469"/>
      <c r="AD68" s="470"/>
      <c r="AE68" s="470"/>
      <c r="AF68" s="470"/>
      <c r="AG68" s="470"/>
      <c r="AH68" s="470"/>
      <c r="AI68" s="470"/>
      <c r="AJ68" s="470"/>
      <c r="AK68" s="470"/>
      <c r="AL68" s="471"/>
      <c r="AM68" s="300"/>
      <c r="AN68" s="548"/>
      <c r="AO68" s="548"/>
      <c r="AP68" s="548"/>
      <c r="AQ68" s="548"/>
      <c r="AR68" s="548"/>
      <c r="AS68" s="548"/>
      <c r="AT68" s="548"/>
      <c r="AU68" s="548"/>
      <c r="AV68" s="548"/>
      <c r="AW68" s="307"/>
      <c r="AX68" s="140"/>
      <c r="AZ68" s="144"/>
      <c r="BA68" s="144"/>
      <c r="BB68" s="144"/>
      <c r="BC68" s="144"/>
      <c r="BD68" s="144"/>
      <c r="BE68" s="144"/>
      <c r="BF68" s="144"/>
      <c r="BG68" s="144"/>
      <c r="BH68" s="144"/>
      <c r="BI68" s="144"/>
    </row>
    <row r="69" spans="2:62" ht="12" customHeight="1" x14ac:dyDescent="0.25">
      <c r="B69" s="551"/>
      <c r="C69" s="552"/>
      <c r="D69" s="552"/>
      <c r="E69" s="552"/>
      <c r="F69" s="552"/>
      <c r="G69" s="552"/>
      <c r="H69" s="552"/>
      <c r="I69" s="552"/>
      <c r="J69" s="552"/>
      <c r="K69" s="552"/>
      <c r="L69" s="552"/>
      <c r="M69" s="552"/>
      <c r="N69" s="552"/>
      <c r="O69" s="552"/>
      <c r="P69" s="552"/>
      <c r="Q69" s="553"/>
      <c r="R69" s="472"/>
      <c r="S69" s="473"/>
      <c r="T69" s="473"/>
      <c r="U69" s="473"/>
      <c r="V69" s="473"/>
      <c r="W69" s="473"/>
      <c r="X69" s="473"/>
      <c r="Y69" s="473"/>
      <c r="Z69" s="473"/>
      <c r="AA69" s="473"/>
      <c r="AB69" s="474"/>
      <c r="AC69" s="472"/>
      <c r="AD69" s="473"/>
      <c r="AE69" s="473"/>
      <c r="AF69" s="473"/>
      <c r="AG69" s="473"/>
      <c r="AH69" s="473"/>
      <c r="AI69" s="473"/>
      <c r="AJ69" s="473"/>
      <c r="AK69" s="473"/>
      <c r="AL69" s="474"/>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81"/>
      <c r="C70" s="482"/>
      <c r="D70" s="482"/>
      <c r="E70" s="482"/>
      <c r="F70" s="482"/>
      <c r="G70" s="482"/>
      <c r="H70" s="482"/>
      <c r="I70" s="482"/>
      <c r="J70" s="482"/>
      <c r="K70" s="482"/>
      <c r="L70" s="482"/>
      <c r="M70" s="482"/>
      <c r="N70" s="482"/>
      <c r="O70" s="482"/>
      <c r="P70" s="482"/>
      <c r="Q70" s="482"/>
      <c r="R70" s="469"/>
      <c r="S70" s="470"/>
      <c r="T70" s="470"/>
      <c r="U70" s="470"/>
      <c r="V70" s="470"/>
      <c r="W70" s="470"/>
      <c r="X70" s="470"/>
      <c r="Y70" s="470"/>
      <c r="Z70" s="470"/>
      <c r="AA70" s="470"/>
      <c r="AB70" s="471"/>
      <c r="AC70" s="469"/>
      <c r="AD70" s="470"/>
      <c r="AE70" s="470"/>
      <c r="AF70" s="470"/>
      <c r="AG70" s="470"/>
      <c r="AH70" s="470"/>
      <c r="AI70" s="470"/>
      <c r="AJ70" s="470"/>
      <c r="AK70" s="470"/>
      <c r="AL70" s="471"/>
      <c r="AM70" s="300"/>
      <c r="AN70" s="548"/>
      <c r="AO70" s="548"/>
      <c r="AP70" s="548"/>
      <c r="AQ70" s="548"/>
      <c r="AR70" s="548"/>
      <c r="AS70" s="548"/>
      <c r="AT70" s="548"/>
      <c r="AU70" s="548"/>
      <c r="AV70" s="548"/>
      <c r="AW70" s="307"/>
      <c r="AX70" s="140"/>
      <c r="AY70" s="142"/>
      <c r="AZ70" s="147"/>
      <c r="BA70" s="147"/>
      <c r="BB70" s="147"/>
      <c r="BC70" s="147"/>
      <c r="BD70" s="148"/>
      <c r="BE70" s="148"/>
      <c r="BF70" s="148"/>
      <c r="BG70" s="148"/>
      <c r="BH70" s="148"/>
      <c r="BI70" s="148"/>
      <c r="BJ70" s="140"/>
    </row>
    <row r="71" spans="2:62" ht="12" customHeight="1" x14ac:dyDescent="0.25">
      <c r="B71" s="483"/>
      <c r="C71" s="484"/>
      <c r="D71" s="484"/>
      <c r="E71" s="484"/>
      <c r="F71" s="484"/>
      <c r="G71" s="484"/>
      <c r="H71" s="484"/>
      <c r="I71" s="484"/>
      <c r="J71" s="484"/>
      <c r="K71" s="484"/>
      <c r="L71" s="484"/>
      <c r="M71" s="484"/>
      <c r="N71" s="484"/>
      <c r="O71" s="484"/>
      <c r="P71" s="484"/>
      <c r="Q71" s="484"/>
      <c r="R71" s="472"/>
      <c r="S71" s="473"/>
      <c r="T71" s="473"/>
      <c r="U71" s="473"/>
      <c r="V71" s="473"/>
      <c r="W71" s="473"/>
      <c r="X71" s="473"/>
      <c r="Y71" s="473"/>
      <c r="Z71" s="473"/>
      <c r="AA71" s="473"/>
      <c r="AB71" s="474"/>
      <c r="AC71" s="472"/>
      <c r="AD71" s="473"/>
      <c r="AE71" s="473"/>
      <c r="AF71" s="473"/>
      <c r="AG71" s="473"/>
      <c r="AH71" s="473"/>
      <c r="AI71" s="473"/>
      <c r="AJ71" s="473"/>
      <c r="AK71" s="473"/>
      <c r="AL71" s="474"/>
      <c r="AM71" s="300"/>
      <c r="AN71" s="548"/>
      <c r="AO71" s="548"/>
      <c r="AP71" s="548"/>
      <c r="AQ71" s="548"/>
      <c r="AR71" s="548"/>
      <c r="AS71" s="548"/>
      <c r="AT71" s="548"/>
      <c r="AU71" s="548"/>
      <c r="AV71" s="548"/>
      <c r="AW71" s="307"/>
      <c r="AX71" s="140"/>
      <c r="AY71" s="140"/>
      <c r="AZ71" s="475"/>
      <c r="BA71" s="475"/>
      <c r="BB71" s="475"/>
      <c r="BC71" s="475"/>
      <c r="BD71" s="475"/>
      <c r="BE71" s="475"/>
      <c r="BF71" s="475"/>
      <c r="BG71" s="475"/>
      <c r="BH71" s="475"/>
      <c r="BI71" s="475"/>
    </row>
    <row r="72" spans="2:62" ht="12" customHeight="1" x14ac:dyDescent="0.25">
      <c r="B72" s="481"/>
      <c r="C72" s="482"/>
      <c r="D72" s="482"/>
      <c r="E72" s="482"/>
      <c r="F72" s="482"/>
      <c r="G72" s="482"/>
      <c r="H72" s="482"/>
      <c r="I72" s="482"/>
      <c r="J72" s="482"/>
      <c r="K72" s="482"/>
      <c r="L72" s="482"/>
      <c r="M72" s="482"/>
      <c r="N72" s="482"/>
      <c r="O72" s="482"/>
      <c r="P72" s="482"/>
      <c r="Q72" s="482"/>
      <c r="R72" s="469"/>
      <c r="S72" s="470"/>
      <c r="T72" s="470"/>
      <c r="U72" s="470"/>
      <c r="V72" s="470"/>
      <c r="W72" s="470"/>
      <c r="X72" s="470"/>
      <c r="Y72" s="470"/>
      <c r="Z72" s="470"/>
      <c r="AA72" s="470"/>
      <c r="AB72" s="471"/>
      <c r="AC72" s="469"/>
      <c r="AD72" s="470"/>
      <c r="AE72" s="470"/>
      <c r="AF72" s="470"/>
      <c r="AG72" s="470"/>
      <c r="AH72" s="470"/>
      <c r="AI72" s="470"/>
      <c r="AJ72" s="470"/>
      <c r="AK72" s="470"/>
      <c r="AL72" s="471"/>
      <c r="AM72" s="300"/>
      <c r="AN72" s="548"/>
      <c r="AO72" s="548"/>
      <c r="AP72" s="548"/>
      <c r="AQ72" s="548"/>
      <c r="AR72" s="548"/>
      <c r="AS72" s="548"/>
      <c r="AT72" s="548"/>
      <c r="AU72" s="548"/>
      <c r="AV72" s="548"/>
      <c r="AW72" s="309"/>
      <c r="AY72" s="140"/>
      <c r="AZ72" s="146">
        <f>SUM(AC36:AL79)+AN44</f>
        <v>0</v>
      </c>
      <c r="BA72" s="144"/>
      <c r="BB72" s="144"/>
      <c r="BC72" s="144"/>
      <c r="BD72" s="144"/>
      <c r="BE72" s="144"/>
      <c r="BF72" s="144"/>
      <c r="BG72" s="144"/>
      <c r="BH72" s="144"/>
      <c r="BI72" s="144"/>
    </row>
    <row r="73" spans="2:62" ht="12" customHeight="1" x14ac:dyDescent="0.2">
      <c r="B73" s="483"/>
      <c r="C73" s="484"/>
      <c r="D73" s="484"/>
      <c r="E73" s="484"/>
      <c r="F73" s="484"/>
      <c r="G73" s="484"/>
      <c r="H73" s="484"/>
      <c r="I73" s="484"/>
      <c r="J73" s="484"/>
      <c r="K73" s="484"/>
      <c r="L73" s="484"/>
      <c r="M73" s="484"/>
      <c r="N73" s="484"/>
      <c r="O73" s="484"/>
      <c r="P73" s="484"/>
      <c r="Q73" s="484"/>
      <c r="R73" s="472"/>
      <c r="S73" s="473"/>
      <c r="T73" s="473"/>
      <c r="U73" s="473"/>
      <c r="V73" s="473"/>
      <c r="W73" s="473"/>
      <c r="X73" s="473"/>
      <c r="Y73" s="473"/>
      <c r="Z73" s="473"/>
      <c r="AA73" s="473"/>
      <c r="AB73" s="474"/>
      <c r="AC73" s="472"/>
      <c r="AD73" s="473"/>
      <c r="AE73" s="473"/>
      <c r="AF73" s="473"/>
      <c r="AG73" s="473"/>
      <c r="AH73" s="473"/>
      <c r="AI73" s="473"/>
      <c r="AJ73" s="473"/>
      <c r="AK73" s="473"/>
      <c r="AL73" s="474"/>
      <c r="AM73" s="300"/>
      <c r="AN73" s="310"/>
      <c r="AO73" s="310"/>
      <c r="AP73" s="310"/>
      <c r="AQ73" s="310"/>
      <c r="AR73" s="310"/>
      <c r="AS73" s="310"/>
      <c r="AT73" s="310"/>
      <c r="AU73" s="310"/>
      <c r="AV73" s="310"/>
      <c r="AW73" s="309"/>
      <c r="AX73" s="142"/>
      <c r="AY73" s="140"/>
      <c r="AZ73" s="475" cm="1">
        <f t="array" ref="AZ73">SUM(AC36:AL79+AN44)</f>
        <v>0</v>
      </c>
      <c r="BA73" s="476"/>
      <c r="BB73" s="476"/>
      <c r="BC73" s="476"/>
      <c r="BD73" s="476"/>
      <c r="BE73" s="476"/>
      <c r="BF73" s="476"/>
      <c r="BG73" s="476"/>
      <c r="BH73" s="144"/>
      <c r="BI73" s="144"/>
    </row>
    <row r="74" spans="2:62" ht="12" customHeight="1" x14ac:dyDescent="0.2">
      <c r="B74" s="481"/>
      <c r="C74" s="482"/>
      <c r="D74" s="482"/>
      <c r="E74" s="482"/>
      <c r="F74" s="482"/>
      <c r="G74" s="482"/>
      <c r="H74" s="482"/>
      <c r="I74" s="482"/>
      <c r="J74" s="482"/>
      <c r="K74" s="482"/>
      <c r="L74" s="482"/>
      <c r="M74" s="482"/>
      <c r="N74" s="482"/>
      <c r="O74" s="482"/>
      <c r="P74" s="482"/>
      <c r="Q74" s="482"/>
      <c r="R74" s="469"/>
      <c r="S74" s="470"/>
      <c r="T74" s="470"/>
      <c r="U74" s="470"/>
      <c r="V74" s="470"/>
      <c r="W74" s="470"/>
      <c r="X74" s="470"/>
      <c r="Y74" s="470"/>
      <c r="Z74" s="470"/>
      <c r="AA74" s="470"/>
      <c r="AB74" s="471"/>
      <c r="AC74" s="469"/>
      <c r="AD74" s="470"/>
      <c r="AE74" s="470"/>
      <c r="AF74" s="470"/>
      <c r="AG74" s="470"/>
      <c r="AH74" s="470"/>
      <c r="AI74" s="470"/>
      <c r="AJ74" s="470"/>
      <c r="AK74" s="470"/>
      <c r="AL74" s="471"/>
      <c r="AM74" s="300"/>
      <c r="AN74" s="310"/>
      <c r="AO74" s="310"/>
      <c r="AP74" s="310"/>
      <c r="AQ74" s="310"/>
      <c r="AR74" s="310"/>
      <c r="AS74" s="310"/>
      <c r="AT74" s="310"/>
      <c r="AU74" s="310"/>
      <c r="AV74" s="310"/>
      <c r="AW74" s="309"/>
      <c r="AX74" s="142"/>
      <c r="AY74" s="140"/>
      <c r="AZ74" s="140"/>
    </row>
    <row r="75" spans="2:62" ht="12" customHeight="1" x14ac:dyDescent="0.2">
      <c r="B75" s="483"/>
      <c r="C75" s="484"/>
      <c r="D75" s="484"/>
      <c r="E75" s="484"/>
      <c r="F75" s="484"/>
      <c r="G75" s="484"/>
      <c r="H75" s="484"/>
      <c r="I75" s="484"/>
      <c r="J75" s="484"/>
      <c r="K75" s="484"/>
      <c r="L75" s="484"/>
      <c r="M75" s="484"/>
      <c r="N75" s="484"/>
      <c r="O75" s="484"/>
      <c r="P75" s="484"/>
      <c r="Q75" s="484"/>
      <c r="R75" s="472"/>
      <c r="S75" s="473"/>
      <c r="T75" s="473"/>
      <c r="U75" s="473"/>
      <c r="V75" s="473"/>
      <c r="W75" s="473"/>
      <c r="X75" s="473"/>
      <c r="Y75" s="473"/>
      <c r="Z75" s="473"/>
      <c r="AA75" s="473"/>
      <c r="AB75" s="474"/>
      <c r="AC75" s="472"/>
      <c r="AD75" s="473"/>
      <c r="AE75" s="473"/>
      <c r="AF75" s="473"/>
      <c r="AG75" s="473"/>
      <c r="AH75" s="473"/>
      <c r="AI75" s="473"/>
      <c r="AJ75" s="473"/>
      <c r="AK75" s="473"/>
      <c r="AL75" s="474"/>
      <c r="AM75" s="300"/>
      <c r="AN75" s="308"/>
      <c r="AO75" s="308"/>
      <c r="AP75" s="308"/>
      <c r="AQ75" s="308"/>
      <c r="AR75" s="308"/>
      <c r="AS75" s="308"/>
      <c r="AT75" s="308"/>
      <c r="AU75" s="308"/>
      <c r="AV75" s="308"/>
      <c r="AW75" s="309"/>
      <c r="AX75" s="142"/>
      <c r="AY75" s="140"/>
      <c r="AZ75" s="140"/>
    </row>
    <row r="76" spans="2:62" ht="12" customHeight="1" x14ac:dyDescent="0.2">
      <c r="B76" s="481"/>
      <c r="C76" s="482"/>
      <c r="D76" s="482"/>
      <c r="E76" s="482"/>
      <c r="F76" s="482"/>
      <c r="G76" s="482"/>
      <c r="H76" s="482"/>
      <c r="I76" s="482"/>
      <c r="J76" s="482"/>
      <c r="K76" s="482"/>
      <c r="L76" s="482"/>
      <c r="M76" s="482"/>
      <c r="N76" s="482"/>
      <c r="O76" s="482"/>
      <c r="P76" s="482"/>
      <c r="Q76" s="482"/>
      <c r="R76" s="469"/>
      <c r="S76" s="470"/>
      <c r="T76" s="470"/>
      <c r="U76" s="470"/>
      <c r="V76" s="470"/>
      <c r="W76" s="470"/>
      <c r="X76" s="470"/>
      <c r="Y76" s="470"/>
      <c r="Z76" s="470"/>
      <c r="AA76" s="470"/>
      <c r="AB76" s="471"/>
      <c r="AC76" s="469"/>
      <c r="AD76" s="470"/>
      <c r="AE76" s="470"/>
      <c r="AF76" s="470"/>
      <c r="AG76" s="470"/>
      <c r="AH76" s="470"/>
      <c r="AI76" s="470"/>
      <c r="AJ76" s="470"/>
      <c r="AK76" s="470"/>
      <c r="AL76" s="471"/>
      <c r="AM76" s="300"/>
      <c r="AN76" s="308"/>
      <c r="AO76" s="308"/>
      <c r="AP76" s="308"/>
      <c r="AQ76" s="308"/>
      <c r="AR76" s="308"/>
      <c r="AS76" s="308"/>
      <c r="AT76" s="308"/>
      <c r="AU76" s="308"/>
      <c r="AV76" s="308"/>
      <c r="AW76" s="309"/>
      <c r="AX76" s="142"/>
      <c r="AY76" s="140"/>
      <c r="AZ76" s="140"/>
    </row>
    <row r="77" spans="2:62" ht="12" customHeight="1" x14ac:dyDescent="0.2">
      <c r="B77" s="483"/>
      <c r="C77" s="484"/>
      <c r="D77" s="484"/>
      <c r="E77" s="484"/>
      <c r="F77" s="484"/>
      <c r="G77" s="484"/>
      <c r="H77" s="484"/>
      <c r="I77" s="484"/>
      <c r="J77" s="484"/>
      <c r="K77" s="484"/>
      <c r="L77" s="484"/>
      <c r="M77" s="484"/>
      <c r="N77" s="484"/>
      <c r="O77" s="484"/>
      <c r="P77" s="484"/>
      <c r="Q77" s="484"/>
      <c r="R77" s="472"/>
      <c r="S77" s="473"/>
      <c r="T77" s="473"/>
      <c r="U77" s="473"/>
      <c r="V77" s="473"/>
      <c r="W77" s="473"/>
      <c r="X77" s="473"/>
      <c r="Y77" s="473"/>
      <c r="Z77" s="473"/>
      <c r="AA77" s="473"/>
      <c r="AB77" s="474"/>
      <c r="AC77" s="472"/>
      <c r="AD77" s="473"/>
      <c r="AE77" s="473"/>
      <c r="AF77" s="473"/>
      <c r="AG77" s="473"/>
      <c r="AH77" s="473"/>
      <c r="AI77" s="473"/>
      <c r="AJ77" s="473"/>
      <c r="AK77" s="473"/>
      <c r="AL77" s="474"/>
      <c r="AM77" s="300"/>
      <c r="AN77" s="308"/>
      <c r="AO77" s="308"/>
      <c r="AP77" s="308"/>
      <c r="AQ77" s="308"/>
      <c r="AR77" s="308"/>
      <c r="AS77" s="308"/>
      <c r="AT77" s="308"/>
      <c r="AU77" s="308"/>
      <c r="AV77" s="308"/>
      <c r="AW77" s="309"/>
      <c r="AX77" s="142"/>
      <c r="AY77" s="140"/>
      <c r="AZ77" s="140"/>
    </row>
    <row r="78" spans="2:62" ht="12" customHeight="1" x14ac:dyDescent="0.2">
      <c r="B78" s="485"/>
      <c r="C78" s="486"/>
      <c r="D78" s="486"/>
      <c r="E78" s="486"/>
      <c r="F78" s="486"/>
      <c r="G78" s="486"/>
      <c r="H78" s="486"/>
      <c r="I78" s="486"/>
      <c r="J78" s="486"/>
      <c r="K78" s="486"/>
      <c r="L78" s="486"/>
      <c r="M78" s="486"/>
      <c r="N78" s="486"/>
      <c r="O78" s="486"/>
      <c r="P78" s="486"/>
      <c r="Q78" s="486"/>
      <c r="R78" s="469"/>
      <c r="S78" s="470"/>
      <c r="T78" s="470"/>
      <c r="U78" s="470"/>
      <c r="V78" s="470"/>
      <c r="W78" s="470"/>
      <c r="X78" s="470"/>
      <c r="Y78" s="470"/>
      <c r="Z78" s="470"/>
      <c r="AA78" s="470"/>
      <c r="AB78" s="471"/>
      <c r="AC78" s="469"/>
      <c r="AD78" s="470"/>
      <c r="AE78" s="470"/>
      <c r="AF78" s="470"/>
      <c r="AG78" s="470"/>
      <c r="AH78" s="470"/>
      <c r="AI78" s="470"/>
      <c r="AJ78" s="470"/>
      <c r="AK78" s="470"/>
      <c r="AL78" s="471"/>
      <c r="AM78" s="300"/>
      <c r="AN78" s="308"/>
      <c r="AO78" s="308"/>
      <c r="AP78" s="308"/>
      <c r="AQ78" s="308"/>
      <c r="AR78" s="308"/>
      <c r="AS78" s="308"/>
      <c r="AT78" s="308"/>
      <c r="AU78" s="308"/>
      <c r="AV78" s="308"/>
      <c r="AW78" s="309"/>
      <c r="AX78" s="142"/>
      <c r="AY78" s="140"/>
      <c r="AZ78" s="140"/>
    </row>
    <row r="79" spans="2:62" ht="12" customHeight="1" x14ac:dyDescent="0.2">
      <c r="B79" s="487"/>
      <c r="C79" s="488"/>
      <c r="D79" s="488"/>
      <c r="E79" s="488"/>
      <c r="F79" s="488"/>
      <c r="G79" s="488"/>
      <c r="H79" s="488"/>
      <c r="I79" s="488"/>
      <c r="J79" s="488"/>
      <c r="K79" s="488"/>
      <c r="L79" s="488"/>
      <c r="M79" s="488"/>
      <c r="N79" s="488"/>
      <c r="O79" s="488"/>
      <c r="P79" s="488"/>
      <c r="Q79" s="488"/>
      <c r="R79" s="472"/>
      <c r="S79" s="473"/>
      <c r="T79" s="473"/>
      <c r="U79" s="473"/>
      <c r="V79" s="473"/>
      <c r="W79" s="473"/>
      <c r="X79" s="473"/>
      <c r="Y79" s="473"/>
      <c r="Z79" s="473"/>
      <c r="AA79" s="473"/>
      <c r="AB79" s="474"/>
      <c r="AC79" s="472"/>
      <c r="AD79" s="473"/>
      <c r="AE79" s="473"/>
      <c r="AF79" s="473"/>
      <c r="AG79" s="473"/>
      <c r="AH79" s="473"/>
      <c r="AI79" s="473"/>
      <c r="AJ79" s="473"/>
      <c r="AK79" s="473"/>
      <c r="AL79" s="474"/>
      <c r="AM79" s="311"/>
      <c r="AN79" s="312"/>
      <c r="AO79" s="312"/>
      <c r="AP79" s="312"/>
      <c r="AQ79" s="312"/>
      <c r="AR79" s="312"/>
      <c r="AS79" s="312"/>
      <c r="AT79" s="312"/>
      <c r="AU79" s="313"/>
      <c r="AV79" s="313"/>
      <c r="AW79" s="314"/>
      <c r="AX79" s="142"/>
      <c r="AY79" s="140"/>
      <c r="AZ79" s="140"/>
    </row>
    <row r="80" spans="2:62" ht="18" customHeight="1" x14ac:dyDescent="0.2">
      <c r="B80" s="232"/>
      <c r="C80" s="232" t="s">
        <v>110</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18" t="s">
        <v>73</v>
      </c>
      <c r="C82" s="518"/>
      <c r="D82" s="518"/>
      <c r="E82" s="518"/>
      <c r="F82" s="518"/>
      <c r="G82" s="518"/>
      <c r="H82" s="518"/>
      <c r="I82" s="518"/>
      <c r="J82" s="518"/>
      <c r="K82" s="518"/>
      <c r="L82" s="518"/>
      <c r="M82" s="518"/>
      <c r="N82" s="518"/>
      <c r="O82" s="518"/>
      <c r="P82" s="518"/>
      <c r="Q82" s="518"/>
      <c r="R82" s="518"/>
      <c r="S82" s="518"/>
      <c r="T82" s="518"/>
      <c r="U82" s="518"/>
      <c r="V82" s="518"/>
      <c r="W82" s="518"/>
      <c r="X82" s="518"/>
      <c r="Y82" s="518"/>
      <c r="Z82" s="518"/>
      <c r="AA82" s="518"/>
      <c r="AB82" s="518"/>
      <c r="AC82" s="518"/>
      <c r="AD82" s="518"/>
      <c r="AE82" s="518"/>
      <c r="AF82" s="518"/>
      <c r="AG82" s="518"/>
      <c r="AH82" s="518"/>
      <c r="AI82" s="518"/>
      <c r="AJ82" s="518"/>
      <c r="AK82" s="518"/>
      <c r="AL82" s="518"/>
      <c r="AM82" s="518"/>
      <c r="AN82" s="518"/>
      <c r="AO82" s="518"/>
      <c r="AP82" s="518"/>
      <c r="AQ82" s="518"/>
      <c r="AR82" s="518"/>
      <c r="AS82" s="518"/>
      <c r="AT82" s="518"/>
      <c r="AU82" s="518"/>
      <c r="AV82" s="518"/>
      <c r="AW82" s="518"/>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58" t="s">
        <v>74</v>
      </c>
      <c r="M84" s="558"/>
      <c r="N84" s="558"/>
      <c r="O84" s="558"/>
      <c r="P84" s="558"/>
      <c r="Q84" s="284"/>
      <c r="R84" s="284"/>
      <c r="S84" s="284"/>
      <c r="T84" s="284"/>
      <c r="U84" s="284"/>
      <c r="V84" s="284"/>
      <c r="W84" s="284"/>
      <c r="X84" s="557" t="s">
        <v>75</v>
      </c>
      <c r="Y84" s="557"/>
      <c r="Z84" s="557"/>
      <c r="AA84" s="557"/>
      <c r="AB84" s="557"/>
      <c r="AC84" s="557"/>
      <c r="AD84" s="247"/>
      <c r="AE84" s="247"/>
      <c r="AF84" s="247"/>
      <c r="AG84" s="247"/>
      <c r="AH84" s="247"/>
      <c r="AI84" s="558" t="s">
        <v>164</v>
      </c>
      <c r="AJ84" s="558"/>
      <c r="AK84" s="558"/>
      <c r="AL84" s="558"/>
      <c r="AM84" s="558"/>
      <c r="AN84" s="558"/>
      <c r="AO84" s="558"/>
      <c r="AP84" s="558"/>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59">
        <f>SUM(R36:AB79)</f>
        <v>0</v>
      </c>
      <c r="M86" s="560"/>
      <c r="N86" s="560"/>
      <c r="O86" s="560"/>
      <c r="P86" s="560"/>
      <c r="Q86" s="561"/>
      <c r="R86" s="288"/>
      <c r="S86" s="288"/>
      <c r="T86" s="289"/>
      <c r="U86" s="592" t="s">
        <v>76</v>
      </c>
      <c r="V86" s="592"/>
      <c r="W86" s="288"/>
      <c r="X86" s="559">
        <f>IF(AND(AH24="Abondement unilatéral",M15="Salarié"),(SUM(AC36:AL79)+AN44)*0.903,(SUM(AC36:AL79)+AN44))</f>
        <v>0</v>
      </c>
      <c r="Y86" s="560"/>
      <c r="Z86" s="560"/>
      <c r="AA86" s="560"/>
      <c r="AB86" s="560"/>
      <c r="AC86" s="561"/>
      <c r="AD86" s="237"/>
      <c r="AE86" s="237"/>
      <c r="AF86" s="290" t="s">
        <v>77</v>
      </c>
      <c r="AG86" s="237"/>
      <c r="AH86" s="290"/>
      <c r="AI86" s="237"/>
      <c r="AJ86" s="237"/>
      <c r="AK86" s="554">
        <f>L86+X86</f>
        <v>0</v>
      </c>
      <c r="AL86" s="555"/>
      <c r="AM86" s="555"/>
      <c r="AN86" s="555"/>
      <c r="AO86" s="556"/>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75"/>
      <c r="H88" s="575"/>
      <c r="I88" s="575"/>
      <c r="J88" s="575"/>
      <c r="K88" s="152"/>
      <c r="L88" s="574"/>
      <c r="M88" s="574"/>
      <c r="N88" s="574"/>
      <c r="O88" s="152"/>
      <c r="P88" s="152"/>
      <c r="R88" s="153"/>
      <c r="S88" s="154"/>
      <c r="T88" s="154"/>
      <c r="U88" s="154"/>
      <c r="V88" s="155"/>
      <c r="W88" s="156"/>
      <c r="X88" s="153"/>
      <c r="Y88" s="154"/>
      <c r="Z88" s="154"/>
      <c r="AA88" s="154"/>
      <c r="AB88" s="154"/>
      <c r="AC88" s="153"/>
      <c r="AD88" s="154"/>
      <c r="AE88" s="157"/>
      <c r="AF88" s="573"/>
      <c r="AG88" s="573"/>
      <c r="AH88" s="573"/>
      <c r="AI88" s="153"/>
      <c r="AJ88" s="153"/>
      <c r="AK88" s="154"/>
      <c r="AU88" s="101"/>
      <c r="AV88" s="101"/>
      <c r="AW88" s="94"/>
      <c r="AX88" s="158"/>
      <c r="AY88" s="159"/>
      <c r="AZ88" s="159"/>
    </row>
    <row r="89" spans="2:85" ht="19.5" x14ac:dyDescent="0.25">
      <c r="B89" s="563" t="s">
        <v>85</v>
      </c>
      <c r="C89" s="564"/>
      <c r="D89" s="564"/>
      <c r="E89" s="564"/>
      <c r="F89" s="564"/>
      <c r="G89" s="564"/>
      <c r="H89" s="564"/>
      <c r="I89" s="564"/>
      <c r="J89" s="564"/>
      <c r="K89" s="564"/>
      <c r="L89" s="564"/>
      <c r="M89" s="564"/>
      <c r="N89" s="564"/>
      <c r="O89" s="564"/>
      <c r="P89" s="564"/>
      <c r="Q89" s="564"/>
      <c r="R89" s="564"/>
      <c r="S89" s="564"/>
      <c r="T89" s="564"/>
      <c r="U89" s="564"/>
      <c r="V89" s="564"/>
      <c r="W89" s="564"/>
      <c r="X89" s="564"/>
      <c r="Y89" s="564"/>
      <c r="Z89" s="564"/>
      <c r="AA89" s="564"/>
      <c r="AB89" s="564"/>
      <c r="AC89" s="564"/>
      <c r="AD89" s="564"/>
      <c r="AE89" s="564"/>
      <c r="AF89" s="564"/>
      <c r="AG89" s="564"/>
      <c r="AH89" s="564"/>
      <c r="AI89" s="564"/>
      <c r="AJ89" s="564"/>
      <c r="AK89" s="564"/>
      <c r="AL89" s="564"/>
      <c r="AM89" s="564"/>
      <c r="AN89" s="564"/>
      <c r="AO89" s="564"/>
      <c r="AP89" s="564"/>
      <c r="AQ89" s="564"/>
      <c r="AR89" s="564"/>
      <c r="AS89" s="564"/>
      <c r="AT89" s="564"/>
      <c r="AU89" s="564"/>
      <c r="AV89" s="564"/>
      <c r="AW89" s="565"/>
      <c r="AX89" s="140"/>
      <c r="AY89" s="140"/>
      <c r="AZ89" s="140"/>
    </row>
    <row r="90" spans="2:85" s="162" customFormat="1" ht="35.25" customHeight="1" x14ac:dyDescent="0.25">
      <c r="B90" s="423" t="s">
        <v>112</v>
      </c>
      <c r="C90" s="423"/>
      <c r="D90" s="423"/>
      <c r="E90" s="423"/>
      <c r="F90" s="423"/>
      <c r="G90" s="423"/>
      <c r="H90" s="423"/>
      <c r="I90" s="423"/>
      <c r="J90" s="423"/>
      <c r="K90" s="423"/>
      <c r="L90" s="423"/>
      <c r="M90" s="423"/>
      <c r="N90" s="423"/>
      <c r="O90" s="423"/>
      <c r="P90" s="423"/>
      <c r="Q90" s="423"/>
      <c r="R90" s="423"/>
      <c r="S90" s="423"/>
      <c r="T90" s="423"/>
      <c r="U90" s="423"/>
      <c r="V90" s="423"/>
      <c r="W90" s="423"/>
      <c r="X90" s="423"/>
      <c r="Y90" s="423"/>
      <c r="Z90" s="423"/>
      <c r="AA90" s="423"/>
      <c r="AB90" s="423"/>
      <c r="AC90" s="423"/>
      <c r="AD90" s="423"/>
      <c r="AE90" s="423"/>
      <c r="AF90" s="423"/>
      <c r="AG90" s="423"/>
      <c r="AH90" s="423"/>
      <c r="AI90" s="423"/>
      <c r="AJ90" s="423"/>
      <c r="AK90" s="423"/>
      <c r="AL90" s="423"/>
      <c r="AM90" s="423"/>
      <c r="AN90" s="423"/>
      <c r="AO90" s="423"/>
      <c r="AP90" s="423"/>
      <c r="AQ90" s="423"/>
      <c r="AR90" s="423"/>
      <c r="AS90" s="423"/>
      <c r="AT90" s="423"/>
      <c r="AU90" s="423"/>
      <c r="AV90" s="423"/>
      <c r="AW90" s="423"/>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480" t="s">
        <v>56</v>
      </c>
      <c r="H92" s="480"/>
      <c r="I92" s="480"/>
      <c r="J92" s="480"/>
      <c r="K92" s="480"/>
      <c r="L92" s="480"/>
      <c r="M92" s="480"/>
      <c r="N92" s="480"/>
      <c r="O92" s="480"/>
      <c r="P92" s="480"/>
      <c r="Q92" s="480"/>
      <c r="R92" s="480"/>
      <c r="S92" s="480"/>
      <c r="T92" s="480"/>
      <c r="U92" s="480"/>
      <c r="V92" s="480"/>
      <c r="W92" s="480"/>
      <c r="X92" s="480"/>
      <c r="Y92" s="480"/>
      <c r="Z92" s="480"/>
      <c r="AA92" s="480"/>
      <c r="AB92" s="480"/>
      <c r="AC92" s="480"/>
      <c r="AD92" s="480"/>
      <c r="AE92" s="480"/>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480" t="s">
        <v>8</v>
      </c>
      <c r="H94" s="480"/>
      <c r="I94" s="480"/>
      <c r="J94" s="480"/>
      <c r="K94" s="480"/>
      <c r="L94" s="480"/>
      <c r="M94" s="480"/>
      <c r="N94" s="480"/>
      <c r="O94" s="480"/>
      <c r="P94" s="480"/>
      <c r="Q94" s="480"/>
      <c r="R94" s="480"/>
      <c r="S94" s="480"/>
      <c r="T94" s="480"/>
      <c r="U94" s="480"/>
      <c r="V94" s="480"/>
      <c r="W94" s="480"/>
      <c r="X94" s="480"/>
      <c r="Y94" s="480"/>
      <c r="Z94" s="480"/>
      <c r="AA94" s="480"/>
      <c r="AB94" s="480"/>
      <c r="AC94" s="480"/>
      <c r="AD94" s="480"/>
      <c r="AE94" s="480"/>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68" t="s">
        <v>83</v>
      </c>
      <c r="E96" s="568"/>
      <c r="F96" s="568"/>
      <c r="G96" s="568"/>
      <c r="H96" s="568"/>
      <c r="I96" s="568"/>
      <c r="J96" s="568"/>
      <c r="K96" s="568"/>
      <c r="L96" s="568"/>
      <c r="M96" s="568"/>
      <c r="N96" s="568"/>
      <c r="O96" s="568"/>
      <c r="P96" s="568"/>
      <c r="Q96" s="568"/>
      <c r="R96" s="568"/>
      <c r="S96" s="568"/>
      <c r="T96" s="568"/>
      <c r="U96" s="568"/>
      <c r="V96" s="568"/>
      <c r="W96" s="568"/>
      <c r="X96" s="568"/>
      <c r="Y96" s="568"/>
      <c r="Z96" s="568"/>
      <c r="AA96" s="568"/>
      <c r="AB96" s="568"/>
      <c r="AC96" s="568"/>
      <c r="AD96" s="568"/>
      <c r="AE96" s="568"/>
      <c r="AF96" s="568"/>
      <c r="AG96" s="568"/>
      <c r="AH96" s="568"/>
      <c r="AI96" s="568"/>
      <c r="AJ96" s="568"/>
      <c r="AK96" s="568"/>
      <c r="AL96" s="568"/>
      <c r="AM96" s="568"/>
      <c r="AN96" s="568"/>
      <c r="AO96" s="568"/>
      <c r="AP96" s="569" t="s">
        <v>84</v>
      </c>
      <c r="AQ96" s="569"/>
      <c r="AR96" s="569"/>
      <c r="AS96" s="569"/>
      <c r="AT96" s="569"/>
      <c r="AU96" s="569"/>
      <c r="AV96" s="569"/>
      <c r="AW96" s="569"/>
      <c r="AX96" s="161"/>
      <c r="AY96" s="161"/>
      <c r="AZ96" s="161"/>
      <c r="BA96" s="162"/>
      <c r="BB96" s="162"/>
      <c r="BC96" s="162"/>
      <c r="BD96" s="162"/>
      <c r="BE96" s="162"/>
      <c r="BF96" s="162"/>
    </row>
    <row r="97" spans="2:58" s="164" customFormat="1" ht="4.5" customHeight="1" x14ac:dyDescent="0.25">
      <c r="B97" s="323"/>
      <c r="C97" s="324"/>
      <c r="D97" s="568"/>
      <c r="E97" s="568"/>
      <c r="F97" s="568"/>
      <c r="G97" s="568"/>
      <c r="H97" s="568"/>
      <c r="I97" s="568"/>
      <c r="J97" s="568"/>
      <c r="K97" s="568"/>
      <c r="L97" s="568"/>
      <c r="M97" s="568"/>
      <c r="N97" s="568"/>
      <c r="O97" s="568"/>
      <c r="P97" s="568"/>
      <c r="Q97" s="568"/>
      <c r="R97" s="568"/>
      <c r="S97" s="568"/>
      <c r="T97" s="568"/>
      <c r="U97" s="568"/>
      <c r="V97" s="568"/>
      <c r="W97" s="568"/>
      <c r="X97" s="568"/>
      <c r="Y97" s="568"/>
      <c r="Z97" s="568"/>
      <c r="AA97" s="568"/>
      <c r="AB97" s="568"/>
      <c r="AC97" s="568"/>
      <c r="AD97" s="568"/>
      <c r="AE97" s="568"/>
      <c r="AF97" s="568"/>
      <c r="AG97" s="568"/>
      <c r="AH97" s="568"/>
      <c r="AI97" s="568"/>
      <c r="AJ97" s="568"/>
      <c r="AK97" s="568"/>
      <c r="AL97" s="568"/>
      <c r="AM97" s="568"/>
      <c r="AN97" s="568"/>
      <c r="AO97" s="568"/>
      <c r="AP97" s="569"/>
      <c r="AQ97" s="569"/>
      <c r="AR97" s="569"/>
      <c r="AS97" s="569"/>
      <c r="AT97" s="569"/>
      <c r="AU97" s="569"/>
      <c r="AV97" s="569"/>
      <c r="AW97" s="569"/>
      <c r="AX97" s="161"/>
      <c r="AY97" s="161"/>
      <c r="AZ97" s="161"/>
      <c r="BA97" s="162"/>
      <c r="BB97" s="162"/>
      <c r="BC97" s="162"/>
      <c r="BD97" s="162"/>
      <c r="BE97" s="162"/>
      <c r="BF97" s="162"/>
    </row>
    <row r="98" spans="2:58" s="164" customFormat="1" ht="5.25" customHeight="1" x14ac:dyDescent="0.25">
      <c r="B98" s="323"/>
      <c r="C98" s="324"/>
      <c r="D98" s="568"/>
      <c r="E98" s="568"/>
      <c r="F98" s="568"/>
      <c r="G98" s="568"/>
      <c r="H98" s="568"/>
      <c r="I98" s="568"/>
      <c r="J98" s="568"/>
      <c r="K98" s="568"/>
      <c r="L98" s="568"/>
      <c r="M98" s="568"/>
      <c r="N98" s="568"/>
      <c r="O98" s="568"/>
      <c r="P98" s="568"/>
      <c r="Q98" s="568"/>
      <c r="R98" s="568"/>
      <c r="S98" s="568"/>
      <c r="T98" s="568"/>
      <c r="U98" s="568"/>
      <c r="V98" s="568"/>
      <c r="W98" s="568"/>
      <c r="X98" s="568"/>
      <c r="Y98" s="568"/>
      <c r="Z98" s="568"/>
      <c r="AA98" s="568"/>
      <c r="AB98" s="568"/>
      <c r="AC98" s="568"/>
      <c r="AD98" s="568"/>
      <c r="AE98" s="568"/>
      <c r="AF98" s="568"/>
      <c r="AG98" s="568"/>
      <c r="AH98" s="568"/>
      <c r="AI98" s="568"/>
      <c r="AJ98" s="568"/>
      <c r="AK98" s="568"/>
      <c r="AL98" s="568"/>
      <c r="AM98" s="568"/>
      <c r="AN98" s="568"/>
      <c r="AO98" s="568"/>
      <c r="AP98" s="569"/>
      <c r="AQ98" s="569"/>
      <c r="AR98" s="569"/>
      <c r="AS98" s="569"/>
      <c r="AT98" s="569"/>
      <c r="AU98" s="569"/>
      <c r="AV98" s="569"/>
      <c r="AW98" s="569"/>
      <c r="AX98" s="161"/>
      <c r="AY98" s="161"/>
      <c r="AZ98" s="161"/>
      <c r="BA98" s="162"/>
      <c r="BB98" s="162"/>
      <c r="BC98" s="162"/>
      <c r="BD98" s="162"/>
      <c r="BE98" s="162"/>
      <c r="BF98" s="162"/>
    </row>
    <row r="99" spans="2:58" s="164" customFormat="1" ht="5.25" customHeight="1" x14ac:dyDescent="0.25">
      <c r="B99" s="323"/>
      <c r="C99" s="324"/>
      <c r="D99" s="568"/>
      <c r="E99" s="568"/>
      <c r="F99" s="568"/>
      <c r="G99" s="568"/>
      <c r="H99" s="568"/>
      <c r="I99" s="568"/>
      <c r="J99" s="568"/>
      <c r="K99" s="568"/>
      <c r="L99" s="568"/>
      <c r="M99" s="568"/>
      <c r="N99" s="568"/>
      <c r="O99" s="568"/>
      <c r="P99" s="568"/>
      <c r="Q99" s="568"/>
      <c r="R99" s="568"/>
      <c r="S99" s="568"/>
      <c r="T99" s="568"/>
      <c r="U99" s="568"/>
      <c r="V99" s="568"/>
      <c r="W99" s="568"/>
      <c r="X99" s="568"/>
      <c r="Y99" s="568"/>
      <c r="Z99" s="568"/>
      <c r="AA99" s="568"/>
      <c r="AB99" s="568"/>
      <c r="AC99" s="568"/>
      <c r="AD99" s="568"/>
      <c r="AE99" s="568"/>
      <c r="AF99" s="568"/>
      <c r="AG99" s="568"/>
      <c r="AH99" s="568"/>
      <c r="AI99" s="568"/>
      <c r="AJ99" s="568"/>
      <c r="AK99" s="568"/>
      <c r="AL99" s="568"/>
      <c r="AM99" s="568"/>
      <c r="AN99" s="568"/>
      <c r="AO99" s="568"/>
      <c r="AP99" s="569"/>
      <c r="AQ99" s="569"/>
      <c r="AR99" s="569"/>
      <c r="AS99" s="569"/>
      <c r="AT99" s="569"/>
      <c r="AU99" s="569"/>
      <c r="AV99" s="569"/>
      <c r="AW99" s="569"/>
      <c r="AX99" s="161"/>
      <c r="AY99" s="161"/>
      <c r="AZ99" s="161"/>
      <c r="BA99" s="162"/>
      <c r="BB99" s="162"/>
      <c r="BC99" s="162"/>
      <c r="BD99" s="162"/>
      <c r="BE99" s="162"/>
      <c r="BF99" s="162"/>
    </row>
    <row r="100" spans="2:58" s="164" customFormat="1" ht="5.25" customHeight="1" x14ac:dyDescent="0.25">
      <c r="B100" s="323"/>
      <c r="C100" s="324"/>
      <c r="D100" s="568"/>
      <c r="E100" s="568"/>
      <c r="F100" s="568"/>
      <c r="G100" s="568"/>
      <c r="H100" s="568"/>
      <c r="I100" s="568"/>
      <c r="J100" s="568"/>
      <c r="K100" s="568"/>
      <c r="L100" s="568"/>
      <c r="M100" s="568"/>
      <c r="N100" s="568"/>
      <c r="O100" s="568"/>
      <c r="P100" s="568"/>
      <c r="Q100" s="568"/>
      <c r="R100" s="568"/>
      <c r="S100" s="568"/>
      <c r="T100" s="568"/>
      <c r="U100" s="568"/>
      <c r="V100" s="568"/>
      <c r="W100" s="568"/>
      <c r="X100" s="568"/>
      <c r="Y100" s="568"/>
      <c r="Z100" s="568"/>
      <c r="AA100" s="568"/>
      <c r="AB100" s="568"/>
      <c r="AC100" s="568"/>
      <c r="AD100" s="568"/>
      <c r="AE100" s="568"/>
      <c r="AF100" s="568"/>
      <c r="AG100" s="568"/>
      <c r="AH100" s="568"/>
      <c r="AI100" s="568"/>
      <c r="AJ100" s="568"/>
      <c r="AK100" s="568"/>
      <c r="AL100" s="568"/>
      <c r="AM100" s="568"/>
      <c r="AN100" s="568"/>
      <c r="AO100" s="568"/>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544" t="s">
        <v>86</v>
      </c>
      <c r="C104" s="544"/>
      <c r="D104" s="544"/>
      <c r="E104" s="544"/>
      <c r="F104" s="544"/>
      <c r="G104" s="544"/>
      <c r="H104" s="544"/>
      <c r="I104" s="544"/>
      <c r="J104" s="544"/>
      <c r="K104" s="544"/>
      <c r="L104" s="544"/>
      <c r="M104" s="544"/>
      <c r="N104" s="544"/>
      <c r="O104" s="544"/>
      <c r="P104" s="544"/>
      <c r="Q104" s="544"/>
      <c r="R104" s="544"/>
      <c r="S104" s="544"/>
      <c r="T104" s="544"/>
      <c r="U104" s="544"/>
      <c r="V104" s="544"/>
      <c r="W104" s="544"/>
      <c r="X104" s="544"/>
      <c r="Y104" s="544"/>
      <c r="Z104" s="544"/>
      <c r="AA104" s="544"/>
      <c r="AB104" s="544"/>
      <c r="AC104" s="544"/>
      <c r="AD104" s="544"/>
      <c r="AE104" s="544"/>
      <c r="AF104" s="544"/>
      <c r="AG104" s="544"/>
      <c r="AH104" s="544"/>
      <c r="AI104" s="544"/>
      <c r="AJ104" s="544"/>
      <c r="AK104" s="544"/>
      <c r="AL104" s="544"/>
      <c r="AM104" s="544"/>
      <c r="AN104" s="544"/>
      <c r="AO104" s="544"/>
      <c r="AP104" s="544"/>
      <c r="AQ104" s="544"/>
      <c r="AR104" s="544"/>
      <c r="AS104" s="544"/>
      <c r="AT104" s="544"/>
      <c r="AU104" s="544"/>
      <c r="AV104" s="544"/>
      <c r="AW104" s="544"/>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578" t="s">
        <v>87</v>
      </c>
      <c r="C106" s="578"/>
      <c r="D106" s="578"/>
      <c r="E106" s="578"/>
      <c r="F106" s="578"/>
      <c r="G106" s="578"/>
      <c r="H106" s="578"/>
      <c r="I106" s="578"/>
      <c r="J106" s="578"/>
      <c r="K106" s="578"/>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78"/>
      <c r="AK106" s="578"/>
      <c r="AL106" s="578"/>
      <c r="AM106" s="578"/>
      <c r="AN106" s="578"/>
      <c r="AO106" s="578"/>
      <c r="AP106" s="578"/>
      <c r="AQ106" s="578"/>
      <c r="AR106" s="578"/>
      <c r="AS106" s="578"/>
      <c r="AT106" s="578"/>
      <c r="AU106" s="578"/>
      <c r="AV106" s="578"/>
      <c r="AW106" s="578"/>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62" t="s">
        <v>100</v>
      </c>
      <c r="C109" s="562"/>
      <c r="D109" s="562"/>
      <c r="E109" s="562"/>
      <c r="F109" s="562"/>
      <c r="G109" s="562"/>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161"/>
      <c r="AY109" s="161"/>
      <c r="AZ109" s="161"/>
      <c r="BA109" s="162"/>
      <c r="BB109" s="162"/>
      <c r="BC109" s="162"/>
      <c r="BD109" s="162"/>
      <c r="BE109" s="162"/>
      <c r="BF109" s="162"/>
    </row>
    <row r="110" spans="2:58" s="164" customFormat="1" ht="17.25" customHeight="1" x14ac:dyDescent="0.25">
      <c r="B110" s="579" t="s">
        <v>146</v>
      </c>
      <c r="C110" s="579"/>
      <c r="D110" s="579"/>
      <c r="E110" s="579"/>
      <c r="F110" s="579"/>
      <c r="G110" s="579"/>
      <c r="H110" s="579"/>
      <c r="I110" s="579"/>
      <c r="J110" s="579"/>
      <c r="K110" s="579"/>
      <c r="L110" s="579"/>
      <c r="M110" s="579"/>
      <c r="N110" s="579"/>
      <c r="O110" s="579"/>
      <c r="P110" s="579"/>
      <c r="Q110" s="579"/>
      <c r="R110" s="579"/>
      <c r="S110" s="579"/>
      <c r="T110" s="579"/>
      <c r="U110" s="579"/>
      <c r="V110" s="579"/>
      <c r="W110" s="579"/>
      <c r="X110" s="579"/>
      <c r="Y110" s="579"/>
      <c r="Z110" s="579"/>
      <c r="AA110" s="579"/>
      <c r="AB110" s="579"/>
      <c r="AC110" s="579"/>
      <c r="AD110" s="579"/>
      <c r="AE110" s="579"/>
      <c r="AF110" s="579"/>
      <c r="AG110" s="579"/>
      <c r="AH110" s="579"/>
      <c r="AI110" s="579"/>
      <c r="AJ110" s="579"/>
      <c r="AK110" s="579"/>
      <c r="AL110" s="579"/>
      <c r="AM110" s="579"/>
      <c r="AN110" s="579"/>
      <c r="AO110" s="579"/>
      <c r="AP110" s="579"/>
      <c r="AQ110" s="579"/>
      <c r="AR110" s="579"/>
      <c r="AS110" s="579"/>
      <c r="AT110" s="579"/>
      <c r="AU110" s="579"/>
      <c r="AV110" s="579"/>
      <c r="AW110" s="579"/>
      <c r="AX110" s="161"/>
      <c r="AY110" s="161"/>
      <c r="AZ110" s="161"/>
      <c r="BA110" s="162"/>
      <c r="BB110" s="162"/>
      <c r="BC110" s="162"/>
      <c r="BD110" s="162"/>
      <c r="BE110" s="162"/>
      <c r="BF110" s="162"/>
    </row>
    <row r="111" spans="2:58" s="164" customFormat="1" ht="17.25" customHeight="1" x14ac:dyDescent="0.25">
      <c r="B111" s="579"/>
      <c r="C111" s="579"/>
      <c r="D111" s="579"/>
      <c r="E111" s="579"/>
      <c r="F111" s="579"/>
      <c r="G111" s="579"/>
      <c r="H111" s="579"/>
      <c r="I111" s="579"/>
      <c r="J111" s="579"/>
      <c r="K111" s="579"/>
      <c r="L111" s="579"/>
      <c r="M111" s="579"/>
      <c r="N111" s="579"/>
      <c r="O111" s="579"/>
      <c r="P111" s="579"/>
      <c r="Q111" s="579"/>
      <c r="R111" s="579"/>
      <c r="S111" s="579"/>
      <c r="T111" s="579"/>
      <c r="U111" s="579"/>
      <c r="V111" s="579"/>
      <c r="W111" s="579"/>
      <c r="X111" s="579"/>
      <c r="Y111" s="579"/>
      <c r="Z111" s="579"/>
      <c r="AA111" s="579"/>
      <c r="AB111" s="579"/>
      <c r="AC111" s="579"/>
      <c r="AD111" s="579"/>
      <c r="AE111" s="579"/>
      <c r="AF111" s="579"/>
      <c r="AG111" s="579"/>
      <c r="AH111" s="579"/>
      <c r="AI111" s="579"/>
      <c r="AJ111" s="579"/>
      <c r="AK111" s="579"/>
      <c r="AL111" s="579"/>
      <c r="AM111" s="579"/>
      <c r="AN111" s="579"/>
      <c r="AO111" s="579"/>
      <c r="AP111" s="579"/>
      <c r="AQ111" s="579"/>
      <c r="AR111" s="579"/>
      <c r="AS111" s="579"/>
      <c r="AT111" s="579"/>
      <c r="AU111" s="579"/>
      <c r="AV111" s="579"/>
      <c r="AW111" s="579"/>
      <c r="AX111" s="161"/>
      <c r="AY111" s="161"/>
      <c r="AZ111" s="161"/>
      <c r="BA111" s="162"/>
      <c r="BB111" s="162"/>
      <c r="BC111" s="162"/>
      <c r="BD111" s="162"/>
      <c r="BE111" s="162"/>
      <c r="BF111" s="162"/>
    </row>
    <row r="112" spans="2:58" s="164" customFormat="1" ht="17.25" customHeight="1" x14ac:dyDescent="0.25">
      <c r="B112" s="579"/>
      <c r="C112" s="579"/>
      <c r="D112" s="579"/>
      <c r="E112" s="579"/>
      <c r="F112" s="579"/>
      <c r="G112" s="579"/>
      <c r="H112" s="579"/>
      <c r="I112" s="579"/>
      <c r="J112" s="579"/>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P112" s="579"/>
      <c r="AQ112" s="579"/>
      <c r="AR112" s="579"/>
      <c r="AS112" s="579"/>
      <c r="AT112" s="579"/>
      <c r="AU112" s="579"/>
      <c r="AV112" s="579"/>
      <c r="AW112" s="579"/>
      <c r="AX112" s="161"/>
      <c r="AY112" s="161"/>
      <c r="AZ112" s="161"/>
      <c r="BA112" s="162"/>
      <c r="BB112" s="162"/>
      <c r="BC112" s="162"/>
      <c r="BD112" s="162"/>
      <c r="BE112" s="162"/>
      <c r="BF112" s="162"/>
    </row>
    <row r="113" spans="2:58" s="164" customFormat="1" ht="17.25" customHeight="1" x14ac:dyDescent="0.25">
      <c r="B113" s="579"/>
      <c r="C113" s="579"/>
      <c r="D113" s="579"/>
      <c r="E113" s="579"/>
      <c r="F113" s="579"/>
      <c r="G113" s="579"/>
      <c r="H113" s="579"/>
      <c r="I113" s="579"/>
      <c r="J113" s="579"/>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9"/>
      <c r="AJ113" s="579"/>
      <c r="AK113" s="579"/>
      <c r="AL113" s="579"/>
      <c r="AM113" s="579"/>
      <c r="AN113" s="579"/>
      <c r="AO113" s="579"/>
      <c r="AP113" s="579"/>
      <c r="AQ113" s="579"/>
      <c r="AR113" s="579"/>
      <c r="AS113" s="579"/>
      <c r="AT113" s="579"/>
      <c r="AU113" s="579"/>
      <c r="AV113" s="579"/>
      <c r="AW113" s="579"/>
      <c r="AX113" s="161"/>
      <c r="AY113" s="161"/>
      <c r="AZ113" s="161"/>
      <c r="BA113" s="162"/>
      <c r="BB113" s="162"/>
      <c r="BC113" s="162"/>
      <c r="BD113" s="162"/>
      <c r="BE113" s="162"/>
      <c r="BF113" s="162"/>
    </row>
    <row r="114" spans="2:58" s="164" customFormat="1" ht="71.25" customHeight="1" x14ac:dyDescent="0.25">
      <c r="B114" s="579"/>
      <c r="C114" s="579"/>
      <c r="D114" s="579"/>
      <c r="E114" s="579"/>
      <c r="F114" s="579"/>
      <c r="G114" s="579"/>
      <c r="H114" s="579"/>
      <c r="I114" s="579"/>
      <c r="J114" s="579"/>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9"/>
      <c r="AJ114" s="579"/>
      <c r="AK114" s="579"/>
      <c r="AL114" s="579"/>
      <c r="AM114" s="579"/>
      <c r="AN114" s="579"/>
      <c r="AO114" s="579"/>
      <c r="AP114" s="579"/>
      <c r="AQ114" s="579"/>
      <c r="AR114" s="579"/>
      <c r="AS114" s="579"/>
      <c r="AT114" s="579"/>
      <c r="AU114" s="579"/>
      <c r="AV114" s="579"/>
      <c r="AW114" s="579"/>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580" t="s">
        <v>61</v>
      </c>
      <c r="H116" s="580"/>
      <c r="I116" s="580"/>
      <c r="J116" s="580"/>
      <c r="K116" s="580"/>
      <c r="L116" s="580"/>
      <c r="M116" s="580"/>
      <c r="N116" s="580"/>
      <c r="O116" s="580"/>
      <c r="P116" s="580"/>
      <c r="Q116" s="580"/>
      <c r="R116" s="580"/>
      <c r="S116" s="580"/>
      <c r="T116" s="580"/>
      <c r="U116" s="580"/>
      <c r="V116" s="580"/>
      <c r="W116" s="580"/>
      <c r="X116" s="580"/>
      <c r="Y116" s="580"/>
      <c r="Z116" s="580"/>
      <c r="AA116" s="580"/>
      <c r="AB116" s="580"/>
      <c r="AC116" s="580"/>
      <c r="AD116" s="580"/>
      <c r="AE116" s="580"/>
      <c r="AF116" s="580"/>
      <c r="AG116" s="580"/>
      <c r="AH116" s="580"/>
      <c r="AI116" s="580"/>
      <c r="AJ116" s="336"/>
      <c r="AK116" s="576" t="s">
        <v>62</v>
      </c>
      <c r="AL116" s="576"/>
      <c r="AM116" s="576"/>
      <c r="AN116" s="576"/>
      <c r="AO116" s="576"/>
      <c r="AP116" s="576"/>
      <c r="AQ116" s="576"/>
      <c r="AR116" s="576"/>
      <c r="AS116" s="576"/>
      <c r="AT116" s="576"/>
      <c r="AU116" s="576"/>
      <c r="AV116" s="576"/>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580"/>
      <c r="H117" s="580"/>
      <c r="I117" s="580"/>
      <c r="J117" s="580"/>
      <c r="K117" s="580"/>
      <c r="L117" s="580"/>
      <c r="M117" s="580"/>
      <c r="N117" s="580"/>
      <c r="O117" s="580"/>
      <c r="P117" s="580"/>
      <c r="Q117" s="580"/>
      <c r="R117" s="580"/>
      <c r="S117" s="580"/>
      <c r="T117" s="580"/>
      <c r="U117" s="580"/>
      <c r="V117" s="580"/>
      <c r="W117" s="580"/>
      <c r="X117" s="580"/>
      <c r="Y117" s="580"/>
      <c r="Z117" s="580"/>
      <c r="AA117" s="580"/>
      <c r="AB117" s="580"/>
      <c r="AC117" s="580"/>
      <c r="AD117" s="580"/>
      <c r="AE117" s="580"/>
      <c r="AF117" s="580"/>
      <c r="AG117" s="580"/>
      <c r="AH117" s="580"/>
      <c r="AI117" s="580"/>
      <c r="AJ117" s="336"/>
      <c r="AK117" s="593"/>
      <c r="AL117" s="593"/>
      <c r="AM117" s="593"/>
      <c r="AN117" s="593"/>
      <c r="AO117" s="593"/>
      <c r="AP117" s="593"/>
      <c r="AQ117" s="593"/>
      <c r="AR117" s="593"/>
      <c r="AS117" s="593"/>
      <c r="AT117" s="593"/>
      <c r="AU117" s="593"/>
      <c r="AV117" s="593"/>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580"/>
      <c r="H118" s="580"/>
      <c r="I118" s="580"/>
      <c r="J118" s="580"/>
      <c r="K118" s="580"/>
      <c r="L118" s="580"/>
      <c r="M118" s="580"/>
      <c r="N118" s="580"/>
      <c r="O118" s="580"/>
      <c r="P118" s="580"/>
      <c r="Q118" s="580"/>
      <c r="R118" s="580"/>
      <c r="S118" s="580"/>
      <c r="T118" s="580"/>
      <c r="U118" s="580"/>
      <c r="V118" s="580"/>
      <c r="W118" s="580"/>
      <c r="X118" s="580"/>
      <c r="Y118" s="580"/>
      <c r="Z118" s="580"/>
      <c r="AA118" s="580"/>
      <c r="AB118" s="580"/>
      <c r="AC118" s="580"/>
      <c r="AD118" s="580"/>
      <c r="AE118" s="580"/>
      <c r="AF118" s="580"/>
      <c r="AG118" s="580"/>
      <c r="AH118" s="580"/>
      <c r="AI118" s="580"/>
      <c r="AJ118" s="339"/>
      <c r="AK118" s="593"/>
      <c r="AL118" s="593"/>
      <c r="AM118" s="593"/>
      <c r="AN118" s="593"/>
      <c r="AO118" s="593"/>
      <c r="AP118" s="593"/>
      <c r="AQ118" s="593"/>
      <c r="AR118" s="593"/>
      <c r="AS118" s="593"/>
      <c r="AT118" s="593"/>
      <c r="AU118" s="593"/>
      <c r="AV118" s="593"/>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580"/>
      <c r="H119" s="580"/>
      <c r="I119" s="580"/>
      <c r="J119" s="580"/>
      <c r="K119" s="580"/>
      <c r="L119" s="580"/>
      <c r="M119" s="580"/>
      <c r="N119" s="580"/>
      <c r="O119" s="580"/>
      <c r="P119" s="580"/>
      <c r="Q119" s="580"/>
      <c r="R119" s="580"/>
      <c r="S119" s="580"/>
      <c r="T119" s="580"/>
      <c r="U119" s="580"/>
      <c r="V119" s="580"/>
      <c r="W119" s="580"/>
      <c r="X119" s="580"/>
      <c r="Y119" s="580"/>
      <c r="Z119" s="580"/>
      <c r="AA119" s="580"/>
      <c r="AB119" s="580"/>
      <c r="AC119" s="580"/>
      <c r="AD119" s="580"/>
      <c r="AE119" s="580"/>
      <c r="AF119" s="580"/>
      <c r="AG119" s="580"/>
      <c r="AH119" s="580"/>
      <c r="AI119" s="580"/>
      <c r="AJ119" s="337"/>
      <c r="AK119" s="593"/>
      <c r="AL119" s="593"/>
      <c r="AM119" s="593"/>
      <c r="AN119" s="593"/>
      <c r="AO119" s="593"/>
      <c r="AP119" s="593"/>
      <c r="AQ119" s="593"/>
      <c r="AR119" s="593"/>
      <c r="AS119" s="593"/>
      <c r="AT119" s="593"/>
      <c r="AU119" s="593"/>
      <c r="AV119" s="593"/>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93"/>
      <c r="AL120" s="593"/>
      <c r="AM120" s="593"/>
      <c r="AN120" s="593"/>
      <c r="AO120" s="593"/>
      <c r="AP120" s="593"/>
      <c r="AQ120" s="593"/>
      <c r="AR120" s="593"/>
      <c r="AS120" s="593"/>
      <c r="AT120" s="593"/>
      <c r="AU120" s="593"/>
      <c r="AV120" s="593"/>
      <c r="AW120" s="343"/>
      <c r="AX120" s="111"/>
      <c r="AY120" s="111"/>
      <c r="AZ120" s="111"/>
    </row>
    <row r="121" spans="2:58" s="167" customFormat="1" ht="16.5" customHeight="1" x14ac:dyDescent="0.25">
      <c r="B121" s="341"/>
      <c r="C121" s="570" t="s">
        <v>63</v>
      </c>
      <c r="D121" s="570"/>
      <c r="E121" s="570"/>
      <c r="F121" s="570"/>
      <c r="G121" s="570"/>
      <c r="H121" s="344"/>
      <c r="I121" s="337"/>
      <c r="J121" s="337"/>
      <c r="K121" s="337"/>
      <c r="L121" s="566"/>
      <c r="M121" s="571"/>
      <c r="N121" s="571"/>
      <c r="O121" s="571"/>
      <c r="P121" s="571"/>
      <c r="Q121" s="571"/>
      <c r="R121" s="567"/>
      <c r="S121" s="337"/>
      <c r="T121" s="337"/>
      <c r="U121" s="337"/>
      <c r="V121" s="337"/>
      <c r="W121" s="572" t="s">
        <v>64</v>
      </c>
      <c r="X121" s="572"/>
      <c r="Y121" s="349"/>
      <c r="Z121" s="345"/>
      <c r="AA121" s="349"/>
      <c r="AB121" s="345"/>
      <c r="AC121" s="566"/>
      <c r="AD121" s="567"/>
      <c r="AE121" s="343"/>
      <c r="AF121" s="343"/>
      <c r="AG121" s="343"/>
      <c r="AH121" s="343"/>
      <c r="AI121" s="343"/>
      <c r="AJ121" s="337"/>
      <c r="AK121" s="593"/>
      <c r="AL121" s="593"/>
      <c r="AM121" s="593"/>
      <c r="AN121" s="593"/>
      <c r="AO121" s="593"/>
      <c r="AP121" s="593"/>
      <c r="AQ121" s="593"/>
      <c r="AR121" s="593"/>
      <c r="AS121" s="593"/>
      <c r="AT121" s="593"/>
      <c r="AU121" s="593"/>
      <c r="AV121" s="593"/>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93"/>
      <c r="AL122" s="593"/>
      <c r="AM122" s="593"/>
      <c r="AN122" s="593"/>
      <c r="AO122" s="593"/>
      <c r="AP122" s="593"/>
      <c r="AQ122" s="593"/>
      <c r="AR122" s="593"/>
      <c r="AS122" s="593"/>
      <c r="AT122" s="593"/>
      <c r="AU122" s="593"/>
      <c r="AV122" s="593"/>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581" t="s">
        <v>186</v>
      </c>
      <c r="C126" s="581"/>
      <c r="D126" s="581"/>
      <c r="E126" s="581"/>
      <c r="F126" s="581"/>
      <c r="G126" s="581"/>
      <c r="H126" s="581"/>
      <c r="I126" s="581"/>
      <c r="J126" s="581"/>
      <c r="K126" s="581"/>
      <c r="L126" s="581"/>
      <c r="M126" s="581"/>
      <c r="N126" s="581"/>
      <c r="O126" s="581"/>
      <c r="P126" s="581"/>
      <c r="Q126" s="581"/>
      <c r="R126" s="581"/>
      <c r="S126" s="581"/>
      <c r="T126" s="581"/>
      <c r="U126" s="581"/>
      <c r="V126" s="581"/>
      <c r="W126" s="581"/>
      <c r="X126" s="581"/>
      <c r="Y126" s="581"/>
      <c r="Z126" s="581"/>
      <c r="AA126" s="581"/>
      <c r="AB126" s="581"/>
      <c r="AC126" s="581"/>
      <c r="AD126" s="581"/>
      <c r="AE126" s="581"/>
      <c r="AF126" s="581"/>
      <c r="AG126" s="581"/>
      <c r="AH126" s="581"/>
      <c r="AI126" s="581"/>
      <c r="AJ126" s="581"/>
      <c r="AK126" s="581"/>
      <c r="AL126" s="581"/>
      <c r="AM126" s="581"/>
      <c r="AN126" s="581"/>
      <c r="AO126" s="581"/>
      <c r="AP126" s="581"/>
      <c r="AQ126" s="581"/>
      <c r="AR126" s="581"/>
      <c r="AS126" s="581"/>
      <c r="AT126" s="581"/>
      <c r="AU126" s="581"/>
      <c r="AV126" s="581"/>
      <c r="AW126" s="581"/>
      <c r="AX126" s="173"/>
      <c r="AY126" s="174"/>
    </row>
    <row r="127" spans="2:58" s="175" customFormat="1" ht="12.75" customHeight="1" x14ac:dyDescent="0.25">
      <c r="B127" s="582"/>
      <c r="C127" s="582"/>
      <c r="D127" s="582"/>
      <c r="E127" s="582"/>
      <c r="F127" s="582"/>
      <c r="G127" s="582"/>
      <c r="H127" s="582"/>
      <c r="I127" s="582"/>
      <c r="J127" s="582"/>
      <c r="K127" s="582"/>
      <c r="L127" s="582"/>
      <c r="M127" s="582"/>
      <c r="N127" s="582"/>
      <c r="O127" s="582"/>
      <c r="P127" s="582"/>
      <c r="Q127" s="582"/>
      <c r="R127" s="582"/>
      <c r="S127" s="582"/>
      <c r="T127" s="582"/>
      <c r="U127" s="582"/>
      <c r="V127" s="582"/>
      <c r="W127" s="582"/>
      <c r="X127" s="582"/>
      <c r="Y127" s="582"/>
      <c r="Z127" s="582"/>
      <c r="AA127" s="582"/>
      <c r="AB127" s="582"/>
      <c r="AC127" s="582"/>
      <c r="AD127" s="582"/>
      <c r="AE127" s="582"/>
      <c r="AF127" s="582"/>
      <c r="AG127" s="582"/>
      <c r="AH127" s="582"/>
      <c r="AI127" s="582"/>
      <c r="AJ127" s="582"/>
      <c r="AK127" s="582"/>
      <c r="AL127" s="582"/>
      <c r="AM127" s="582"/>
      <c r="AN127" s="582"/>
      <c r="AO127" s="582"/>
      <c r="AP127" s="582"/>
      <c r="AQ127" s="582"/>
      <c r="AR127" s="582"/>
      <c r="AS127" s="582"/>
      <c r="AT127" s="582"/>
      <c r="AU127" s="582"/>
      <c r="AV127" s="582"/>
      <c r="AW127" s="582"/>
      <c r="AX127" s="173"/>
    </row>
    <row r="128" spans="2:58" s="172" customFormat="1" ht="12.75" x14ac:dyDescent="0.25">
      <c r="B128" s="582"/>
      <c r="C128" s="582"/>
      <c r="D128" s="582"/>
      <c r="E128" s="582"/>
      <c r="F128" s="582"/>
      <c r="G128" s="582"/>
      <c r="H128" s="582"/>
      <c r="I128" s="582"/>
      <c r="J128" s="582"/>
      <c r="K128" s="582"/>
      <c r="L128" s="582"/>
      <c r="M128" s="582"/>
      <c r="N128" s="582"/>
      <c r="O128" s="582"/>
      <c r="P128" s="582"/>
      <c r="Q128" s="582"/>
      <c r="R128" s="582"/>
      <c r="S128" s="582"/>
      <c r="T128" s="582"/>
      <c r="U128" s="582"/>
      <c r="V128" s="582"/>
      <c r="W128" s="582"/>
      <c r="X128" s="582"/>
      <c r="Y128" s="582"/>
      <c r="Z128" s="582"/>
      <c r="AA128" s="582"/>
      <c r="AB128" s="582"/>
      <c r="AC128" s="582"/>
      <c r="AD128" s="582"/>
      <c r="AE128" s="582"/>
      <c r="AF128" s="582"/>
      <c r="AG128" s="582"/>
      <c r="AH128" s="582"/>
      <c r="AI128" s="582"/>
      <c r="AJ128" s="582"/>
      <c r="AK128" s="582"/>
      <c r="AL128" s="582"/>
      <c r="AM128" s="582"/>
      <c r="AN128" s="582"/>
      <c r="AO128" s="582"/>
      <c r="AP128" s="582"/>
      <c r="AQ128" s="582"/>
      <c r="AR128" s="582"/>
      <c r="AS128" s="582"/>
      <c r="AT128" s="582"/>
      <c r="AU128" s="582"/>
      <c r="AV128" s="582"/>
      <c r="AW128" s="582"/>
      <c r="AX128" s="176"/>
    </row>
    <row r="129" spans="2:50" s="172" customFormat="1" ht="12.75" x14ac:dyDescent="0.25">
      <c r="B129" s="582"/>
      <c r="C129" s="582"/>
      <c r="D129" s="582"/>
      <c r="E129" s="582"/>
      <c r="F129" s="582"/>
      <c r="G129" s="582"/>
      <c r="H129" s="582"/>
      <c r="I129" s="582"/>
      <c r="J129" s="582"/>
      <c r="K129" s="582"/>
      <c r="L129" s="582"/>
      <c r="M129" s="582"/>
      <c r="N129" s="582"/>
      <c r="O129" s="582"/>
      <c r="P129" s="582"/>
      <c r="Q129" s="582"/>
      <c r="R129" s="582"/>
      <c r="S129" s="582"/>
      <c r="T129" s="582"/>
      <c r="U129" s="582"/>
      <c r="V129" s="582"/>
      <c r="W129" s="582"/>
      <c r="X129" s="582"/>
      <c r="Y129" s="582"/>
      <c r="Z129" s="582"/>
      <c r="AA129" s="582"/>
      <c r="AB129" s="582"/>
      <c r="AC129" s="582"/>
      <c r="AD129" s="582"/>
      <c r="AE129" s="582"/>
      <c r="AF129" s="582"/>
      <c r="AG129" s="582"/>
      <c r="AH129" s="582"/>
      <c r="AI129" s="582"/>
      <c r="AJ129" s="582"/>
      <c r="AK129" s="582"/>
      <c r="AL129" s="582"/>
      <c r="AM129" s="582"/>
      <c r="AN129" s="582"/>
      <c r="AO129" s="582"/>
      <c r="AP129" s="582"/>
      <c r="AQ129" s="582"/>
      <c r="AR129" s="582"/>
      <c r="AS129" s="582"/>
      <c r="AT129" s="582"/>
      <c r="AU129" s="582"/>
      <c r="AV129" s="582"/>
      <c r="AW129" s="582"/>
      <c r="AX129" s="176"/>
    </row>
    <row r="130" spans="2:50" s="172" customFormat="1" ht="12.75" x14ac:dyDescent="0.25">
      <c r="B130" s="582"/>
      <c r="C130" s="582"/>
      <c r="D130" s="582"/>
      <c r="E130" s="582"/>
      <c r="F130" s="582"/>
      <c r="G130" s="582"/>
      <c r="H130" s="582"/>
      <c r="I130" s="582"/>
      <c r="J130" s="582"/>
      <c r="K130" s="582"/>
      <c r="L130" s="582"/>
      <c r="M130" s="582"/>
      <c r="N130" s="582"/>
      <c r="O130" s="582"/>
      <c r="P130" s="582"/>
      <c r="Q130" s="582"/>
      <c r="R130" s="582"/>
      <c r="S130" s="582"/>
      <c r="T130" s="582"/>
      <c r="U130" s="582"/>
      <c r="V130" s="582"/>
      <c r="W130" s="582"/>
      <c r="X130" s="582"/>
      <c r="Y130" s="582"/>
      <c r="Z130" s="582"/>
      <c r="AA130" s="582"/>
      <c r="AB130" s="582"/>
      <c r="AC130" s="582"/>
      <c r="AD130" s="582"/>
      <c r="AE130" s="582"/>
      <c r="AF130" s="582"/>
      <c r="AG130" s="582"/>
      <c r="AH130" s="582"/>
      <c r="AI130" s="582"/>
      <c r="AJ130" s="582"/>
      <c r="AK130" s="582"/>
      <c r="AL130" s="582"/>
      <c r="AM130" s="582"/>
      <c r="AN130" s="582"/>
      <c r="AO130" s="582"/>
      <c r="AP130" s="582"/>
      <c r="AQ130" s="582"/>
      <c r="AR130" s="582"/>
      <c r="AS130" s="582"/>
      <c r="AT130" s="582"/>
      <c r="AU130" s="582"/>
      <c r="AV130" s="582"/>
      <c r="AW130" s="582"/>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577" t="s">
        <v>88</v>
      </c>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7"/>
      <c r="AK132" s="577"/>
      <c r="AL132" s="577"/>
      <c r="AM132" s="577"/>
      <c r="AN132" s="577"/>
      <c r="AO132" s="577"/>
      <c r="AP132" s="577"/>
      <c r="AQ132" s="577"/>
      <c r="AR132" s="577"/>
      <c r="AS132" s="577"/>
      <c r="AT132" s="577"/>
      <c r="AU132" s="577"/>
      <c r="AV132" s="577"/>
      <c r="AW132" s="577"/>
      <c r="AX132" s="176"/>
    </row>
    <row r="133" spans="2:50" s="172" customFormat="1" ht="12.75" x14ac:dyDescent="0.2">
      <c r="C133" s="179"/>
      <c r="D133" s="179"/>
      <c r="E133" s="179"/>
      <c r="F133" s="179"/>
      <c r="G133" s="179"/>
      <c r="H133" s="179"/>
      <c r="I133" s="179"/>
      <c r="J133" s="179"/>
      <c r="K133" s="179"/>
      <c r="L133" s="179"/>
      <c r="M133" s="577"/>
      <c r="N133" s="577"/>
      <c r="O133" s="577"/>
      <c r="P133" s="577"/>
      <c r="Q133" s="577"/>
      <c r="R133" s="577"/>
      <c r="S133" s="577"/>
      <c r="T133" s="577"/>
      <c r="U133" s="577"/>
      <c r="V133" s="577"/>
      <c r="W133" s="577"/>
      <c r="X133" s="577"/>
      <c r="Y133" s="577"/>
      <c r="Z133" s="577"/>
      <c r="AA133" s="577"/>
      <c r="AB133" s="577"/>
      <c r="AC133" s="577"/>
      <c r="AD133" s="577"/>
      <c r="AE133" s="577"/>
      <c r="AF133" s="577"/>
      <c r="AG133" s="577"/>
      <c r="AH133" s="577"/>
      <c r="AI133" s="577"/>
      <c r="AJ133" s="577"/>
      <c r="AK133" s="577"/>
      <c r="AL133" s="577"/>
      <c r="AM133" s="577"/>
      <c r="AN133" s="577"/>
      <c r="AO133" s="577"/>
      <c r="AP133" s="577"/>
      <c r="AQ133" s="577"/>
      <c r="AR133" s="577"/>
      <c r="AS133" s="577"/>
      <c r="AT133" s="577"/>
      <c r="AU133" s="577"/>
      <c r="AV133" s="577"/>
      <c r="AW133" s="577"/>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65</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66</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105</v>
      </c>
      <c r="R150" s="195"/>
    </row>
    <row r="151" spans="2:49" s="172" customFormat="1" ht="14.25" hidden="1" x14ac:dyDescent="0.2">
      <c r="C151" s="185"/>
      <c r="Q151" s="196" t="s">
        <v>106</v>
      </c>
      <c r="R151" s="195"/>
    </row>
    <row r="152" spans="2:49" s="172" customFormat="1" ht="14.25" hidden="1" x14ac:dyDescent="0.2">
      <c r="C152" s="185"/>
      <c r="Q152" s="196" t="s">
        <v>107</v>
      </c>
      <c r="R152" s="195"/>
    </row>
    <row r="153" spans="2:49" s="172" customFormat="1" ht="12.75" hidden="1" x14ac:dyDescent="0.2">
      <c r="C153" s="185"/>
      <c r="Q153" s="196" t="s">
        <v>108</v>
      </c>
    </row>
    <row r="154" spans="2:49" s="172" customFormat="1" ht="12.75" hidden="1" x14ac:dyDescent="0.2">
      <c r="C154" s="185"/>
    </row>
    <row r="155" spans="2:49" s="172" customFormat="1" ht="12.75" hidden="1" x14ac:dyDescent="0.2">
      <c r="C155" s="185"/>
      <c r="R155" s="172" t="s">
        <v>67</v>
      </c>
    </row>
    <row r="156" spans="2:49" s="172" customFormat="1" ht="12.75" hidden="1" x14ac:dyDescent="0.25">
      <c r="R156" s="172" t="s">
        <v>68</v>
      </c>
    </row>
    <row r="157" spans="2:49" s="172" customFormat="1" ht="12.75" hidden="1" x14ac:dyDescent="0.25"/>
    <row r="158" spans="2:49" s="172" customFormat="1" ht="12.75" hidden="1" x14ac:dyDescent="0.25"/>
    <row r="159" spans="2:49" s="172" customFormat="1" ht="12.75" hidden="1" x14ac:dyDescent="0.25">
      <c r="R159" s="172" t="s">
        <v>97</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ttJAWlU3A3goDlXBNHPB6SjxgNG3NfEJrR9qu5CC7AbCTR8Q6ETbY5DIjZWUCuo6ex3I1R1/p8I1GaQcUe7FxQ==" saltValue="qfDY+7a+wBl6AkWAlPhJ7Q==" spinCount="100000" sheet="1" objects="1" scenarios="1"/>
  <customSheetViews>
    <customSheetView guid="{8BBDF041-1EC5-4F43-8AC5-BFD5AE5CB39A}" zeroValues="0" hiddenRows="1" topLeftCell="A64">
      <selection activeCell="B93" sqref="B93:AW93"/>
      <pageMargins left="0.7" right="0.7" top="0.75" bottom="0.75" header="0.3" footer="0.3"/>
    </customSheetView>
  </customSheetViews>
  <mergeCells count="137">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s>
  <dataValidations count="56">
    <dataValidation errorStyle="information" allowBlank="1" showInputMessage="1" showErrorMessage="1" error="Données non valides" promptTitle="Données nécessaires" sqref="M22:Y22" xr:uid="{8B1069A1-876F-4087-BF85-176BB6986D86}"/>
    <dataValidation allowBlank="1" showErrorMessage="1" promptTitle="Optiion gestion pilotée du PERCO" sqref="AW105 AW115 AW101:AW103 AW107:AW108" xr:uid="{C1F44A8B-1829-4AA4-8B2B-FFD5471975B9}"/>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2E1396C1-7B1C-49D7-B62A-EF09BF99B3B1}"/>
    <dataValidation allowBlank="1" showInputMessage="1" showErrorMessage="1" sqref="AW13:IA13 AK19 AN19:AW19 Z28:IA28 AU14" xr:uid="{193B0CE0-CB7D-4E4E-989A-A50330E965B3}"/>
    <dataValidation allowBlank="1" showInputMessage="1" showErrorMessage="1" promptTitle="Numéro sécurité sociale" prompt="Données obligatoires" sqref="AA6 AA23" xr:uid="{BBFBE3B8-916C-4627-BC74-F5A4E4367E27}"/>
    <dataValidation allowBlank="1" showInputMessage="1" showErrorMessage="1" prompt="Merci d'indiquer vos noms et prénoms en majuscules" sqref="Z10 Z7:Z8" xr:uid="{BA4D300B-48A0-4CBA-B5AD-4D4F6FFA5DCC}"/>
    <dataValidation errorStyle="information" allowBlank="1" showInputMessage="1" showErrorMessage="1" error="Données non valides" sqref="AH13:AV13" xr:uid="{7DB7DF73-86A5-480A-8843-B575426AD6A7}"/>
    <dataValidation type="list" allowBlank="1" showInputMessage="1" showErrorMessage="1" sqref="C116" xr:uid="{998370F5-F19A-4A03-8C88-652B99F3748D}">
      <formula1>$R$158:$R$159</formula1>
    </dataValidation>
    <dataValidation type="list" allowBlank="1" showInputMessage="1" showErrorMessage="1" sqref="M15:Y15" xr:uid="{75A34EE4-E8F9-46FE-AD29-3A66273C1A9E}">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F61F4677-A31C-4FB3-84F5-8B6276AE2024}">
      <formula1>$Q$151:$Q$152</formula1>
    </dataValidation>
    <dataValidation type="custom" showInputMessage="1" showErrorMessage="1" errorTitle="Information épargnant manquante" error="Vous devez renseigner toutes les informations personnelles de l’épargnant afin de réaliser la répartition des versements. " sqref="AN44:AV45" xr:uid="{0452330C-F55A-4EA2-8A7D-BA3969E21D99}">
      <formula1>AND(T5&lt;&gt;"",M7&lt;&gt;"",M9&lt;&gt;"",Y9&lt;&gt;"",M11&lt;&gt;"",M13&lt;&gt;"",T13&lt;&gt;"",M15&lt;&gt;"",AH5&lt;&gt;"",AH7&lt;&gt;"",AH9&lt;&gt;"",AH11&lt;&gt;"",AH13&lt;&gt;"",AH15&lt;&gt;"")</formula1>
    </dataValidation>
    <dataValidation type="textLength" allowBlank="1" showInputMessage="1" showErrorMessage="1" errorTitle="N° de Sécurité sociale invalide" error="Veuillez saisir un numéro de Sécurité sociale à 13 ou 15 chiffres." prompt="Compris en 13 et 15 caractères (la clé n'est pas obligatoire)_x000a_" sqref="M7:Y7" xr:uid="{15421194-FC12-47A2-B299-BDB5945F5B26}">
      <formula1>13</formula1>
      <formula2>15</formula2>
    </dataValidation>
    <dataValidation type="custom" showInputMessage="1" showErrorMessage="1" errorTitle="Information épargnant manquante" error="Vous devez renseigner toutes les informations personnelles de l’épargnant afin de réaliser la répartition des versements. " sqref="AC78:AL79" xr:uid="{86EF06C5-3784-4409-A647-1D7E239F33A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8:AB39" xr:uid="{B69C4416-85A8-4AE3-8605-DFFBE547499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0:AB41" xr:uid="{9647A3DF-B277-4E2D-8D7F-11ADE6DEEA5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2:AB43" xr:uid="{1EC5E48F-589A-4F80-A865-93C440CD7EA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4:AB45" xr:uid="{57EBB53D-3378-4900-A92A-AD66F7FCE41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6:AB47" xr:uid="{794FE124-8071-49D9-A2CE-6D5BC82DA55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8:AB49" xr:uid="{8EAFDDEE-AF66-457F-ADBD-880D3DF23FC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0:AB51" xr:uid="{482C054E-AA09-4AEF-939B-084E2F4063D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2:AB53" xr:uid="{220C3B4D-7C97-4589-AC5F-4E003AF74C1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4:AB55" xr:uid="{B0D696B8-4F2B-4296-945A-F1A59EA9B1B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6:AB57" xr:uid="{8561C990-8536-4D00-A24A-6C68BAA54F7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8:AB59" xr:uid="{7FD16C10-46B3-41AC-99DE-25810D023E7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0:AB61" xr:uid="{97F700A4-0799-424E-86DF-781CCD0C7C3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2:AB63" xr:uid="{73294F26-ABE3-4866-924D-5A735FBCE86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4:AB65" xr:uid="{6AEF41C0-96CD-4B96-BD63-8CA6044F8E6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6:AB67" xr:uid="{B603B7D5-B082-4033-B1A0-19DEC37F49A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8:AB69" xr:uid="{DDBDED76-51BC-4E27-8C0A-1170DB369C1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0:AB71" xr:uid="{78239AE9-CAA6-46D7-89FB-91A9B7F40C8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2:AB73" xr:uid="{7FAA985F-5EAB-49C1-A23D-5A451443B22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4:AB75" xr:uid="{F01B1471-1E80-4F3E-8414-08A8E87B789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6:AB77" xr:uid="{AFA26C57-E481-46C0-8758-1AFA298570F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8:AB79" xr:uid="{E570FE6C-3D24-4C1E-BA3B-140EF4BE275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6:AL37" xr:uid="{6AEE9584-DF06-48D3-B7F4-5BADAA1A641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8:AL39" xr:uid="{70FD0F90-BC18-4FD7-98F2-455B1B0DA17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0:AL41" xr:uid="{B1E633F4-7D4D-4150-AE89-F5BFA03C604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2:AL43" xr:uid="{EFA371BD-2904-4AE4-9E67-257B2F08084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4:AL45" xr:uid="{497F64DB-6D10-434E-A879-3B8970DF86D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6:AL47" xr:uid="{9D9EF654-C960-49A5-9CA2-5DF74186B71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8:AL49" xr:uid="{C59D72FC-07B0-4AD5-AA2F-D4B92A5B77E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0:AL51" xr:uid="{ACDF5336-255C-4193-AF18-79B7FBC7075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2:AL53" xr:uid="{71046AB3-8BA7-44DC-87C6-4EF39ED9A41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4:AL55" xr:uid="{46AA09A2-6761-4A1F-81AE-23B7809376A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6:AL57" xr:uid="{2190F782-4FC4-4892-8323-94219F7C344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8:AL59" xr:uid="{23CE5780-5E2F-4717-A339-24CD3D83A76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0:AL61" xr:uid="{5FC9AB80-691F-4A1C-80E9-5012AD07E83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2:AL63" xr:uid="{FACDF621-CDAE-4F85-ABC6-390A651436B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4:AL65" xr:uid="{394F73A5-A717-452F-89DE-2D8328E99F9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6:AL67" xr:uid="{BEDC6A2E-1638-4BE3-B80B-4327D633F4F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8:AL69" xr:uid="{019C6B23-75A9-437F-92DD-9416A7326F5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0:AL71" xr:uid="{A6F6999D-F859-4C9E-A051-8DADC23AD8B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2:AL73" xr:uid="{77AE9E60-1C6F-4959-8ED0-484AFD91A82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4:AL75" xr:uid="{D3352A74-07D9-41D8-95AF-BF8BAF4712F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6:AL77" xr:uid="{66A022B5-313F-414D-951B-A6150CAAAE5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6:AB37" xr:uid="{91BB8E70-AFAB-47BA-AA27-A06E3CD1BB3C}">
      <formula1>AND(T5&lt;&gt;"",M7&lt;&gt;"",M9&lt;&gt;"",Y9&lt;&gt;"",M11&lt;&gt;"",M13&lt;&gt;"",T13&lt;&gt;"",M15&lt;&gt;"",AH5&lt;&gt;"",AH7&lt;&gt;"",AH9&lt;&gt;"",AH11&lt;&gt;"",AH13&lt;&gt;"",AH15&lt;&gt;"")</formula1>
    </dataValidation>
  </dataValidations>
  <hyperlinks>
    <hyperlink ref="AP96:AW99" location="'Modalités de versement'!A1" display="Plus d'information &gt;" xr:uid="{26F4BF73-BDDB-4961-8DE7-072BEE6E220C}"/>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7431" r:id="rId4" name="Check Box 23">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7432" r:id="rId5" name="Check Box 24">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7433" r:id="rId6" name="Check Box 25">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7434" r:id="rId7" name="Check Box 26">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7435" r:id="rId8" name="Check Box 27">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7436" r:id="rId9" name="Check Box 28">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7438" r:id="rId10" name="Check Box 30">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7439" r:id="rId11" name="Check Box 31">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7440" r:id="rId12" name="Check Box 32">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7441" r:id="rId13" name="Check Box 33">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7442" r:id="rId14" name="Check Box 34">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7443" r:id="rId15" name="Check Box 35">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A26A47E9-017E-4567-BB1C-6DB7F9864AC0}">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8AFFA3AA-AB88-439F-8D34-DCB65979EB3E}">
          <x14:formula1>
            <xm:f>Données!$C$16:$C$19</xm:f>
          </x14:formula1>
          <xm:sqref>AN38</xm:sqref>
        </x14:dataValidation>
        <x14:dataValidation type="list" allowBlank="1" showInputMessage="1" showErrorMessage="1" xr:uid="{B452A5DB-32A6-45FD-969A-8C21C11317B9}">
          <x14:formula1>
            <xm:f>Données!$C$36:$C$38</xm:f>
          </x14:formula1>
          <xm:sqref>M5:Q5</xm:sqref>
        </x14:dataValidation>
        <x14:dataValidation type="list" allowBlank="1" showInputMessage="1" showErrorMessage="1" xr:uid="{92A56C7E-F6CC-4823-B404-5A252544F8ED}">
          <x14:formula1>
            <xm:f>Données!$C$28:$C$31</xm:f>
          </x14:formula1>
          <xm:sqref>M17:Y17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3BA3A-36A1-4F83-80C4-BBC9D605FAF0}">
  <sheetPr codeName="Feuil14">
    <pageSetUpPr fitToPage="1"/>
  </sheetPr>
  <dimension ref="B1:CG569"/>
  <sheetViews>
    <sheetView showZeros="0" zoomScaleNormal="100" workbookViewId="0">
      <selection activeCell="M5" sqref="M5:Q5"/>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17" t="s">
        <v>52</v>
      </c>
      <c r="C1" s="517"/>
      <c r="D1" s="517"/>
      <c r="E1" s="517"/>
      <c r="F1" s="517"/>
      <c r="G1" s="517"/>
      <c r="H1" s="517"/>
      <c r="I1" s="517"/>
      <c r="J1" s="517"/>
      <c r="K1" s="517"/>
      <c r="L1" s="517"/>
      <c r="M1" s="517"/>
      <c r="N1" s="517"/>
      <c r="O1" s="517"/>
      <c r="P1" s="517"/>
      <c r="Q1" s="517"/>
      <c r="R1" s="517"/>
      <c r="S1" s="517"/>
      <c r="T1" s="517"/>
      <c r="U1" s="517"/>
      <c r="V1" s="517"/>
      <c r="W1" s="517"/>
      <c r="X1" s="517"/>
      <c r="Y1" s="517"/>
      <c r="Z1" s="517"/>
      <c r="AA1" s="517"/>
      <c r="AB1" s="517"/>
      <c r="AC1" s="517"/>
      <c r="AD1" s="517"/>
      <c r="AE1" s="517"/>
      <c r="AF1" s="517"/>
      <c r="AG1" s="517"/>
      <c r="AH1" s="517"/>
      <c r="AI1" s="517"/>
      <c r="AJ1" s="517"/>
      <c r="AK1" s="517"/>
      <c r="AL1" s="517"/>
      <c r="AM1" s="517"/>
      <c r="AN1" s="517"/>
      <c r="AO1" s="517"/>
      <c r="AP1" s="517"/>
      <c r="AQ1" s="517"/>
      <c r="AR1" s="517"/>
      <c r="AS1" s="517"/>
      <c r="AT1" s="517"/>
      <c r="AU1" s="517"/>
      <c r="AV1" s="517"/>
      <c r="AW1" s="517"/>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18" t="s">
        <v>69</v>
      </c>
      <c r="C3" s="518"/>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518"/>
      <c r="AJ3" s="518"/>
      <c r="AK3" s="518"/>
      <c r="AL3" s="518"/>
      <c r="AM3" s="518"/>
      <c r="AN3" s="518"/>
      <c r="AO3" s="518"/>
      <c r="AP3" s="518"/>
      <c r="AQ3" s="518"/>
      <c r="AR3" s="518"/>
      <c r="AS3" s="518"/>
      <c r="AT3" s="518"/>
      <c r="AU3" s="518"/>
      <c r="AV3" s="518"/>
      <c r="AW3" s="518"/>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151</v>
      </c>
      <c r="D5" s="243"/>
      <c r="E5" s="243"/>
      <c r="F5" s="244"/>
      <c r="G5" s="245"/>
      <c r="H5" s="245"/>
      <c r="I5" s="245"/>
      <c r="J5" s="245"/>
      <c r="K5" s="245"/>
      <c r="L5" s="245"/>
      <c r="M5" s="529"/>
      <c r="N5" s="530"/>
      <c r="O5" s="530"/>
      <c r="P5" s="530"/>
      <c r="Q5" s="531"/>
      <c r="R5" s="525" t="s">
        <v>188</v>
      </c>
      <c r="S5" s="525"/>
      <c r="T5" s="477"/>
      <c r="U5" s="478"/>
      <c r="V5" s="478"/>
      <c r="W5" s="478"/>
      <c r="X5" s="478"/>
      <c r="Y5" s="479"/>
      <c r="Z5" s="246"/>
      <c r="AA5" s="242"/>
      <c r="AB5" s="242" t="s">
        <v>189</v>
      </c>
      <c r="AC5" s="237"/>
      <c r="AD5" s="246"/>
      <c r="AE5" s="237"/>
      <c r="AF5" s="240"/>
      <c r="AG5" s="240"/>
      <c r="AH5" s="526"/>
      <c r="AI5" s="527"/>
      <c r="AJ5" s="527"/>
      <c r="AK5" s="527"/>
      <c r="AL5" s="527"/>
      <c r="AM5" s="527"/>
      <c r="AN5" s="527"/>
      <c r="AO5" s="527"/>
      <c r="AP5" s="527"/>
      <c r="AQ5" s="527"/>
      <c r="AR5" s="527"/>
      <c r="AS5" s="527"/>
      <c r="AT5" s="527"/>
      <c r="AU5" s="527"/>
      <c r="AV5" s="528"/>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197</v>
      </c>
      <c r="D7" s="243"/>
      <c r="E7" s="243"/>
      <c r="F7" s="244"/>
      <c r="G7" s="248"/>
      <c r="H7" s="248"/>
      <c r="I7" s="248"/>
      <c r="J7" s="248"/>
      <c r="K7" s="248"/>
      <c r="L7" s="249"/>
      <c r="M7" s="519"/>
      <c r="N7" s="520"/>
      <c r="O7" s="520"/>
      <c r="P7" s="520"/>
      <c r="Q7" s="520"/>
      <c r="R7" s="520"/>
      <c r="S7" s="520"/>
      <c r="T7" s="520"/>
      <c r="U7" s="520"/>
      <c r="V7" s="520"/>
      <c r="W7" s="520"/>
      <c r="X7" s="520"/>
      <c r="Y7" s="521"/>
      <c r="Z7" s="250"/>
      <c r="AA7" s="244"/>
      <c r="AB7" s="251" t="s">
        <v>190</v>
      </c>
      <c r="AC7" s="244"/>
      <c r="AD7" s="244"/>
      <c r="AE7" s="244"/>
      <c r="AF7" s="240"/>
      <c r="AG7" s="240"/>
      <c r="AH7" s="526"/>
      <c r="AI7" s="527"/>
      <c r="AJ7" s="527"/>
      <c r="AK7" s="527"/>
      <c r="AL7" s="527"/>
      <c r="AM7" s="527"/>
      <c r="AN7" s="527"/>
      <c r="AO7" s="527"/>
      <c r="AP7" s="527"/>
      <c r="AQ7" s="527"/>
      <c r="AR7" s="527"/>
      <c r="AS7" s="527"/>
      <c r="AT7" s="527"/>
      <c r="AU7" s="527"/>
      <c r="AV7" s="528"/>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198</v>
      </c>
      <c r="D9" s="243"/>
      <c r="E9" s="243"/>
      <c r="F9" s="244"/>
      <c r="G9" s="248"/>
      <c r="H9" s="248"/>
      <c r="I9" s="248"/>
      <c r="J9" s="248"/>
      <c r="K9" s="248"/>
      <c r="L9" s="248"/>
      <c r="M9" s="532"/>
      <c r="N9" s="533"/>
      <c r="O9" s="533"/>
      <c r="P9" s="533"/>
      <c r="Q9" s="534"/>
      <c r="R9" s="252" t="s">
        <v>195</v>
      </c>
      <c r="S9" s="252"/>
      <c r="T9" s="252"/>
      <c r="U9" s="252"/>
      <c r="V9" s="252"/>
      <c r="W9" s="252"/>
      <c r="X9" s="242"/>
      <c r="Y9" s="233"/>
      <c r="Z9" s="253"/>
      <c r="AA9" s="253"/>
      <c r="AB9" s="254" t="s">
        <v>191</v>
      </c>
      <c r="AC9" s="253"/>
      <c r="AD9" s="253"/>
      <c r="AE9" s="244"/>
      <c r="AF9" s="240"/>
      <c r="AG9" s="240"/>
      <c r="AH9" s="526"/>
      <c r="AI9" s="527"/>
      <c r="AJ9" s="527"/>
      <c r="AK9" s="527"/>
      <c r="AL9" s="527"/>
      <c r="AM9" s="527"/>
      <c r="AN9" s="527"/>
      <c r="AO9" s="527"/>
      <c r="AP9" s="527"/>
      <c r="AQ9" s="527"/>
      <c r="AR9" s="527"/>
      <c r="AS9" s="527"/>
      <c r="AT9" s="527"/>
      <c r="AU9" s="527"/>
      <c r="AV9" s="528"/>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199</v>
      </c>
      <c r="D11" s="243"/>
      <c r="E11" s="243"/>
      <c r="F11" s="244"/>
      <c r="G11" s="248"/>
      <c r="H11" s="248"/>
      <c r="I11" s="248"/>
      <c r="J11" s="248"/>
      <c r="K11" s="248"/>
      <c r="L11" s="248"/>
      <c r="M11" s="522"/>
      <c r="N11" s="523"/>
      <c r="O11" s="523"/>
      <c r="P11" s="523"/>
      <c r="Q11" s="523"/>
      <c r="R11" s="523"/>
      <c r="S11" s="523"/>
      <c r="T11" s="523"/>
      <c r="U11" s="523"/>
      <c r="V11" s="523"/>
      <c r="W11" s="523"/>
      <c r="X11" s="523"/>
      <c r="Y11" s="524"/>
      <c r="Z11" s="253"/>
      <c r="AA11" s="253"/>
      <c r="AB11" s="247" t="s">
        <v>192</v>
      </c>
      <c r="AC11" s="253"/>
      <c r="AD11" s="253"/>
      <c r="AE11" s="244"/>
      <c r="AF11" s="240"/>
      <c r="AG11" s="240"/>
      <c r="AH11" s="522"/>
      <c r="AI11" s="523"/>
      <c r="AJ11" s="523"/>
      <c r="AK11" s="523"/>
      <c r="AL11" s="523"/>
      <c r="AM11" s="523"/>
      <c r="AN11" s="523"/>
      <c r="AO11" s="523"/>
      <c r="AP11" s="523"/>
      <c r="AQ11" s="523"/>
      <c r="AR11" s="523"/>
      <c r="AS11" s="523"/>
      <c r="AT11" s="523"/>
      <c r="AU11" s="523"/>
      <c r="AV11" s="524"/>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200</v>
      </c>
      <c r="D13" s="243"/>
      <c r="E13" s="243"/>
      <c r="F13" s="244"/>
      <c r="G13" s="240"/>
      <c r="H13" s="240"/>
      <c r="I13" s="240"/>
      <c r="J13" s="240"/>
      <c r="K13" s="240"/>
      <c r="L13" s="240"/>
      <c r="M13" s="522"/>
      <c r="N13" s="523"/>
      <c r="O13" s="523"/>
      <c r="P13" s="523"/>
      <c r="Q13" s="524"/>
      <c r="R13" s="525" t="s">
        <v>196</v>
      </c>
      <c r="S13" s="525"/>
      <c r="T13" s="477"/>
      <c r="U13" s="478"/>
      <c r="V13" s="478"/>
      <c r="W13" s="478"/>
      <c r="X13" s="478"/>
      <c r="Y13" s="479"/>
      <c r="Z13" s="253"/>
      <c r="AA13" s="253"/>
      <c r="AB13" s="256" t="s">
        <v>193</v>
      </c>
      <c r="AC13" s="257"/>
      <c r="AD13" s="257"/>
      <c r="AE13" s="244"/>
      <c r="AF13" s="257"/>
      <c r="AG13" s="257"/>
      <c r="AH13" s="535"/>
      <c r="AI13" s="536"/>
      <c r="AJ13" s="536"/>
      <c r="AK13" s="536"/>
      <c r="AL13" s="536"/>
      <c r="AM13" s="536"/>
      <c r="AN13" s="536"/>
      <c r="AO13" s="536"/>
      <c r="AP13" s="536"/>
      <c r="AQ13" s="536"/>
      <c r="AR13" s="536"/>
      <c r="AS13" s="536"/>
      <c r="AT13" s="536"/>
      <c r="AU13" s="536"/>
      <c r="AV13" s="537"/>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201</v>
      </c>
      <c r="D15" s="243"/>
      <c r="E15" s="243"/>
      <c r="F15" s="244"/>
      <c r="G15" s="258"/>
      <c r="H15" s="258"/>
      <c r="I15" s="258"/>
      <c r="J15" s="258"/>
      <c r="K15" s="258"/>
      <c r="L15" s="258"/>
      <c r="M15" s="477"/>
      <c r="N15" s="478"/>
      <c r="O15" s="478"/>
      <c r="P15" s="478"/>
      <c r="Q15" s="478"/>
      <c r="R15" s="478"/>
      <c r="S15" s="478"/>
      <c r="T15" s="478"/>
      <c r="U15" s="478"/>
      <c r="V15" s="478"/>
      <c r="W15" s="478"/>
      <c r="X15" s="478"/>
      <c r="Y15" s="479"/>
      <c r="Z15" s="259"/>
      <c r="AA15" s="260"/>
      <c r="AB15" s="261" t="s">
        <v>194</v>
      </c>
      <c r="AC15" s="262"/>
      <c r="AD15" s="263"/>
      <c r="AE15" s="244"/>
      <c r="AF15" s="264"/>
      <c r="AG15" s="237"/>
      <c r="AH15" s="526"/>
      <c r="AI15" s="527"/>
      <c r="AJ15" s="527"/>
      <c r="AK15" s="527"/>
      <c r="AL15" s="527"/>
      <c r="AM15" s="527"/>
      <c r="AN15" s="527"/>
      <c r="AO15" s="527"/>
      <c r="AP15" s="527"/>
      <c r="AQ15" s="527"/>
      <c r="AR15" s="527"/>
      <c r="AS15" s="527"/>
      <c r="AT15" s="527"/>
      <c r="AU15" s="527"/>
      <c r="AV15" s="528"/>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167</v>
      </c>
      <c r="D17" s="243"/>
      <c r="E17" s="243"/>
      <c r="F17" s="244"/>
      <c r="G17" s="258"/>
      <c r="H17" s="258"/>
      <c r="I17" s="258"/>
      <c r="J17" s="258"/>
      <c r="K17" s="258"/>
      <c r="L17" s="258"/>
      <c r="M17" s="477"/>
      <c r="N17" s="478"/>
      <c r="O17" s="478"/>
      <c r="P17" s="478"/>
      <c r="Q17" s="478"/>
      <c r="R17" s="478"/>
      <c r="S17" s="478"/>
      <c r="T17" s="478"/>
      <c r="U17" s="478"/>
      <c r="V17" s="478"/>
      <c r="W17" s="478"/>
      <c r="X17" s="478"/>
      <c r="Y17" s="479"/>
      <c r="Z17" s="265" t="s">
        <v>169</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544" t="s">
        <v>70</v>
      </c>
      <c r="C20" s="544"/>
      <c r="D20" s="544"/>
      <c r="E20" s="544"/>
      <c r="F20" s="544"/>
      <c r="G20" s="544"/>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41">
        <f>'Informations Entreprise'!$L$9</f>
        <v>0</v>
      </c>
      <c r="N22" s="542"/>
      <c r="O22" s="542"/>
      <c r="P22" s="542"/>
      <c r="Q22" s="542"/>
      <c r="R22" s="542"/>
      <c r="S22" s="542"/>
      <c r="T22" s="542"/>
      <c r="U22" s="542"/>
      <c r="V22" s="542"/>
      <c r="W22" s="542"/>
      <c r="X22" s="542"/>
      <c r="Y22" s="543"/>
      <c r="Z22" s="276"/>
      <c r="AA22" s="276"/>
      <c r="AB22" s="277" t="s">
        <v>71</v>
      </c>
      <c r="AC22" s="277"/>
      <c r="AD22" s="268"/>
      <c r="AE22" s="268"/>
      <c r="AF22" s="268"/>
      <c r="AG22" s="268"/>
      <c r="AH22" s="545">
        <f>'Informations Entreprise'!BA9</f>
        <v>0</v>
      </c>
      <c r="AI22" s="546"/>
      <c r="AJ22" s="546"/>
      <c r="AK22" s="546"/>
      <c r="AL22" s="546"/>
      <c r="AM22" s="546"/>
      <c r="AN22" s="546"/>
      <c r="AO22" s="546"/>
      <c r="AP22" s="546"/>
      <c r="AQ22" s="546"/>
      <c r="AR22" s="546"/>
      <c r="AS22" s="546"/>
      <c r="AT22" s="546"/>
      <c r="AU22" s="546"/>
      <c r="AV22" s="547"/>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8">
        <f>'Informations Entreprise'!$L$11</f>
        <v>0</v>
      </c>
      <c r="N24" s="539"/>
      <c r="O24" s="539"/>
      <c r="P24" s="539"/>
      <c r="Q24" s="539"/>
      <c r="R24" s="539"/>
      <c r="S24" s="539"/>
      <c r="T24" s="539"/>
      <c r="U24" s="539"/>
      <c r="V24" s="539"/>
      <c r="W24" s="539"/>
      <c r="X24" s="539"/>
      <c r="Y24" s="540"/>
      <c r="Z24" s="272"/>
      <c r="AA24" s="272"/>
      <c r="AB24" s="277" t="s">
        <v>147</v>
      </c>
      <c r="AC24" s="272"/>
      <c r="AD24" s="272"/>
      <c r="AE24" s="272"/>
      <c r="AF24" s="272"/>
      <c r="AG24" s="272"/>
      <c r="AH24" s="545" t="str">
        <f>'Informations Entreprise'!AM37</f>
        <v>Versements volontaires</v>
      </c>
      <c r="AI24" s="546"/>
      <c r="AJ24" s="546"/>
      <c r="AK24" s="546"/>
      <c r="AL24" s="546"/>
      <c r="AM24" s="546"/>
      <c r="AN24" s="546"/>
      <c r="AO24" s="546"/>
      <c r="AP24" s="546"/>
      <c r="AQ24" s="546"/>
      <c r="AR24" s="546"/>
      <c r="AS24" s="546"/>
      <c r="AT24" s="546"/>
      <c r="AU24" s="546"/>
      <c r="AV24" s="547"/>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72</v>
      </c>
      <c r="D26" s="274"/>
      <c r="E26" s="274"/>
      <c r="F26" s="274"/>
      <c r="G26" s="278"/>
      <c r="H26" s="278"/>
      <c r="I26" s="278"/>
      <c r="J26" s="278"/>
      <c r="K26" s="278"/>
      <c r="L26" s="278"/>
      <c r="M26" s="538">
        <f>'Informations Entreprise'!$L$15</f>
        <v>0</v>
      </c>
      <c r="N26" s="539"/>
      <c r="O26" s="539"/>
      <c r="P26" s="539"/>
      <c r="Q26" s="539"/>
      <c r="R26" s="539"/>
      <c r="S26" s="539"/>
      <c r="T26" s="539"/>
      <c r="U26" s="539"/>
      <c r="V26" s="539"/>
      <c r="W26" s="539"/>
      <c r="X26" s="539"/>
      <c r="Y26" s="540"/>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55</v>
      </c>
      <c r="D28" s="274"/>
      <c r="E28" s="274"/>
      <c r="F28" s="274"/>
      <c r="G28" s="271"/>
      <c r="H28" s="271"/>
      <c r="I28" s="271"/>
      <c r="J28" s="271"/>
      <c r="K28" s="271"/>
      <c r="L28" s="271"/>
      <c r="M28" s="538">
        <f>'Informations Entreprise'!$AM$15</f>
        <v>0</v>
      </c>
      <c r="N28" s="539"/>
      <c r="O28" s="539"/>
      <c r="P28" s="539"/>
      <c r="Q28" s="539"/>
      <c r="R28" s="539"/>
      <c r="S28" s="539"/>
      <c r="T28" s="539"/>
      <c r="U28" s="539"/>
      <c r="V28" s="539"/>
      <c r="W28" s="539"/>
      <c r="X28" s="539"/>
      <c r="Y28" s="540"/>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563" t="str">
        <f>IF('Informations Entreprise'!$AM$37="Abondement unilatéral", "RÉPARTITION DE L'ABONDEMENT UNILATÉRAL DANS LE PERCOL"," RÉPARTITION DES VERSEMENTS")</f>
        <v xml:space="preserve"> RÉPARTITION DES VERSEMENTS</v>
      </c>
      <c r="C32" s="564"/>
      <c r="D32" s="564"/>
      <c r="E32" s="564"/>
      <c r="F32" s="564"/>
      <c r="G32" s="564"/>
      <c r="H32" s="564"/>
      <c r="I32" s="564"/>
      <c r="J32" s="564"/>
      <c r="K32" s="564"/>
      <c r="L32" s="564"/>
      <c r="M32" s="564"/>
      <c r="N32" s="564"/>
      <c r="O32" s="564"/>
      <c r="P32" s="564"/>
      <c r="Q32" s="564"/>
      <c r="R32" s="564"/>
      <c r="S32" s="564"/>
      <c r="T32" s="564"/>
      <c r="U32" s="564"/>
      <c r="V32" s="564"/>
      <c r="W32" s="564"/>
      <c r="X32" s="564"/>
      <c r="Y32" s="564"/>
      <c r="Z32" s="564"/>
      <c r="AA32" s="564"/>
      <c r="AB32" s="564"/>
      <c r="AC32" s="564"/>
      <c r="AD32" s="564"/>
      <c r="AE32" s="564"/>
      <c r="AF32" s="564"/>
      <c r="AG32" s="564"/>
      <c r="AH32" s="564"/>
      <c r="AI32" s="564"/>
      <c r="AJ32" s="564"/>
      <c r="AK32" s="564"/>
      <c r="AL32" s="564"/>
      <c r="AM32" s="564"/>
      <c r="AN32" s="564"/>
      <c r="AO32" s="564"/>
      <c r="AP32" s="564"/>
      <c r="AQ32" s="564"/>
      <c r="AR32" s="564"/>
      <c r="AS32" s="564"/>
      <c r="AT32" s="564"/>
      <c r="AU32" s="564"/>
      <c r="AV32" s="564"/>
      <c r="AW32" s="565"/>
      <c r="AX32" s="126"/>
      <c r="AY32" s="126"/>
    </row>
    <row r="33" spans="2:81" ht="24.75" customHeight="1" x14ac:dyDescent="0.25">
      <c r="B33" s="583" t="s">
        <v>57</v>
      </c>
      <c r="C33" s="583"/>
      <c r="D33" s="583"/>
      <c r="E33" s="583"/>
      <c r="F33" s="583"/>
      <c r="G33" s="583"/>
      <c r="H33" s="583"/>
      <c r="I33" s="583"/>
      <c r="J33" s="583"/>
      <c r="K33" s="583"/>
      <c r="L33" s="583"/>
      <c r="M33" s="583"/>
      <c r="N33" s="583"/>
      <c r="O33" s="583"/>
      <c r="P33" s="583"/>
      <c r="Q33" s="583"/>
      <c r="R33" s="584" t="s">
        <v>78</v>
      </c>
      <c r="S33" s="584"/>
      <c r="T33" s="584"/>
      <c r="U33" s="584"/>
      <c r="V33" s="584"/>
      <c r="W33" s="584"/>
      <c r="X33" s="584"/>
      <c r="Y33" s="584"/>
      <c r="Z33" s="584"/>
      <c r="AA33" s="584"/>
      <c r="AB33" s="584"/>
      <c r="AC33" s="585" t="s">
        <v>79</v>
      </c>
      <c r="AD33" s="585"/>
      <c r="AE33" s="585"/>
      <c r="AF33" s="585"/>
      <c r="AG33" s="585"/>
      <c r="AH33" s="585"/>
      <c r="AI33" s="585"/>
      <c r="AJ33" s="585"/>
      <c r="AK33" s="585"/>
      <c r="AL33" s="585"/>
      <c r="AM33" s="585"/>
      <c r="AN33" s="585"/>
      <c r="AO33" s="585"/>
      <c r="AP33" s="585"/>
      <c r="AQ33" s="585"/>
      <c r="AR33" s="585"/>
      <c r="AS33" s="585"/>
      <c r="AT33" s="585"/>
      <c r="AU33" s="585"/>
      <c r="AV33" s="585"/>
      <c r="AW33" s="585"/>
      <c r="AX33" s="126"/>
      <c r="AY33" s="126"/>
    </row>
    <row r="34" spans="2:81" ht="3.75" customHeight="1" x14ac:dyDescent="0.25">
      <c r="B34" s="583"/>
      <c r="C34" s="583"/>
      <c r="D34" s="583"/>
      <c r="E34" s="583"/>
      <c r="F34" s="583"/>
      <c r="G34" s="583"/>
      <c r="H34" s="583"/>
      <c r="I34" s="583"/>
      <c r="J34" s="583"/>
      <c r="K34" s="583"/>
      <c r="L34" s="583"/>
      <c r="M34" s="583"/>
      <c r="N34" s="583"/>
      <c r="O34" s="583"/>
      <c r="P34" s="583"/>
      <c r="Q34" s="583"/>
      <c r="R34" s="584"/>
      <c r="S34" s="584"/>
      <c r="T34" s="584"/>
      <c r="U34" s="584"/>
      <c r="V34" s="584"/>
      <c r="W34" s="584"/>
      <c r="X34" s="584"/>
      <c r="Y34" s="584"/>
      <c r="Z34" s="584"/>
      <c r="AA34" s="584"/>
      <c r="AB34" s="584"/>
      <c r="AC34" s="586" t="s">
        <v>80</v>
      </c>
      <c r="AD34" s="587"/>
      <c r="AE34" s="587"/>
      <c r="AF34" s="587"/>
      <c r="AG34" s="587"/>
      <c r="AH34" s="587"/>
      <c r="AI34" s="587"/>
      <c r="AJ34" s="587"/>
      <c r="AK34" s="587"/>
      <c r="AL34" s="588"/>
      <c r="AM34" s="586" t="s">
        <v>81</v>
      </c>
      <c r="AN34" s="587"/>
      <c r="AO34" s="587"/>
      <c r="AP34" s="587"/>
      <c r="AQ34" s="587"/>
      <c r="AR34" s="587"/>
      <c r="AS34" s="587"/>
      <c r="AT34" s="587"/>
      <c r="AU34" s="587"/>
      <c r="AV34" s="587"/>
      <c r="AW34" s="588"/>
      <c r="AX34" s="126"/>
      <c r="AY34" s="126"/>
    </row>
    <row r="35" spans="2:81" ht="18" customHeight="1" x14ac:dyDescent="0.25">
      <c r="B35" s="583"/>
      <c r="C35" s="583"/>
      <c r="D35" s="583"/>
      <c r="E35" s="583"/>
      <c r="F35" s="583"/>
      <c r="G35" s="583"/>
      <c r="H35" s="583"/>
      <c r="I35" s="583"/>
      <c r="J35" s="583"/>
      <c r="K35" s="583"/>
      <c r="L35" s="583"/>
      <c r="M35" s="583"/>
      <c r="N35" s="583"/>
      <c r="O35" s="583"/>
      <c r="P35" s="583"/>
      <c r="Q35" s="583"/>
      <c r="R35" s="584"/>
      <c r="S35" s="584"/>
      <c r="T35" s="584"/>
      <c r="U35" s="584"/>
      <c r="V35" s="584"/>
      <c r="W35" s="584"/>
      <c r="X35" s="584"/>
      <c r="Y35" s="584"/>
      <c r="Z35" s="584"/>
      <c r="AA35" s="584"/>
      <c r="AB35" s="584"/>
      <c r="AC35" s="589"/>
      <c r="AD35" s="590"/>
      <c r="AE35" s="590"/>
      <c r="AF35" s="590"/>
      <c r="AG35" s="590"/>
      <c r="AH35" s="590"/>
      <c r="AI35" s="590"/>
      <c r="AJ35" s="590"/>
      <c r="AK35" s="590"/>
      <c r="AL35" s="591"/>
      <c r="AM35" s="586"/>
      <c r="AN35" s="587"/>
      <c r="AO35" s="587"/>
      <c r="AP35" s="587"/>
      <c r="AQ35" s="587"/>
      <c r="AR35" s="587"/>
      <c r="AS35" s="587"/>
      <c r="AT35" s="587"/>
      <c r="AU35" s="587"/>
      <c r="AV35" s="587"/>
      <c r="AW35" s="588"/>
      <c r="AX35" s="126"/>
      <c r="AY35" s="126"/>
      <c r="BL35" s="489"/>
      <c r="BM35" s="489"/>
      <c r="BN35" s="489"/>
      <c r="BO35" s="489"/>
      <c r="BP35" s="489"/>
      <c r="BQ35" s="489"/>
    </row>
    <row r="36" spans="2:81" ht="12" customHeight="1" x14ac:dyDescent="0.15">
      <c r="B36" s="490" t="str">
        <f>IF('Informations Entreprise'!$M$37="Gamme GER","84289 - GER Monétaire",IF('Informations Entreprise'!$M$37="Gamme TESORUS","82659 - TESORUS Monétaire",""))</f>
        <v>84289 - GER Monétaire</v>
      </c>
      <c r="C36" s="491"/>
      <c r="D36" s="491"/>
      <c r="E36" s="491"/>
      <c r="F36" s="491"/>
      <c r="G36" s="491"/>
      <c r="H36" s="491"/>
      <c r="I36" s="491"/>
      <c r="J36" s="491"/>
      <c r="K36" s="491"/>
      <c r="L36" s="491"/>
      <c r="M36" s="491"/>
      <c r="N36" s="491"/>
      <c r="O36" s="491"/>
      <c r="P36" s="491"/>
      <c r="Q36" s="492"/>
      <c r="R36" s="469"/>
      <c r="S36" s="470"/>
      <c r="T36" s="470"/>
      <c r="U36" s="470"/>
      <c r="V36" s="470"/>
      <c r="W36" s="470"/>
      <c r="X36" s="470"/>
      <c r="Y36" s="470"/>
      <c r="Z36" s="470"/>
      <c r="AA36" s="470"/>
      <c r="AB36" s="471"/>
      <c r="AC36" s="469"/>
      <c r="AD36" s="470"/>
      <c r="AE36" s="470"/>
      <c r="AF36" s="470"/>
      <c r="AG36" s="470"/>
      <c r="AH36" s="470"/>
      <c r="AI36" s="470"/>
      <c r="AJ36" s="470"/>
      <c r="AK36" s="470"/>
      <c r="AL36" s="471"/>
      <c r="AM36" s="292"/>
      <c r="AN36" s="293"/>
      <c r="AO36" s="293"/>
      <c r="AP36" s="293"/>
      <c r="AQ36" s="293"/>
      <c r="AR36" s="293"/>
      <c r="AS36" s="293"/>
      <c r="AT36" s="293"/>
      <c r="AU36" s="294"/>
      <c r="AV36" s="294"/>
      <c r="AW36" s="295"/>
      <c r="AX36" s="126"/>
      <c r="AY36" s="126"/>
    </row>
    <row r="37" spans="2:81" ht="12" customHeight="1" x14ac:dyDescent="0.15">
      <c r="B37" s="493"/>
      <c r="C37" s="494"/>
      <c r="D37" s="494"/>
      <c r="E37" s="494"/>
      <c r="F37" s="494"/>
      <c r="G37" s="494"/>
      <c r="H37" s="494"/>
      <c r="I37" s="494"/>
      <c r="J37" s="494"/>
      <c r="K37" s="494"/>
      <c r="L37" s="494"/>
      <c r="M37" s="494"/>
      <c r="N37" s="494"/>
      <c r="O37" s="494"/>
      <c r="P37" s="494"/>
      <c r="Q37" s="495"/>
      <c r="R37" s="472"/>
      <c r="S37" s="473"/>
      <c r="T37" s="473"/>
      <c r="U37" s="473"/>
      <c r="V37" s="473"/>
      <c r="W37" s="473"/>
      <c r="X37" s="473"/>
      <c r="Y37" s="473"/>
      <c r="Z37" s="473"/>
      <c r="AA37" s="473"/>
      <c r="AB37" s="474"/>
      <c r="AC37" s="472"/>
      <c r="AD37" s="473"/>
      <c r="AE37" s="473"/>
      <c r="AF37" s="473"/>
      <c r="AG37" s="473"/>
      <c r="AH37" s="473"/>
      <c r="AI37" s="473"/>
      <c r="AJ37" s="473"/>
      <c r="AK37" s="473"/>
      <c r="AL37" s="474"/>
      <c r="AM37" s="296"/>
      <c r="AN37" s="297"/>
      <c r="AO37" s="297"/>
      <c r="AP37" s="297"/>
      <c r="AQ37" s="297"/>
      <c r="AR37" s="297"/>
      <c r="AS37" s="297"/>
      <c r="AT37" s="297"/>
      <c r="AU37" s="298"/>
      <c r="AV37" s="298"/>
      <c r="AW37" s="299"/>
      <c r="AX37" s="126"/>
      <c r="AY37" s="126"/>
    </row>
    <row r="38" spans="2:81" ht="12" customHeight="1" x14ac:dyDescent="0.15">
      <c r="B38" s="496" t="str">
        <f>IF('Informations Entreprise'!$M$37="Gamme GER","84309 - GER Prudence",IF('Informations Entreprise'!$M$37="Gamme TESORUS","82719 - TESORUS Prudence",""))</f>
        <v>84309 - GER Prudence</v>
      </c>
      <c r="C38" s="497"/>
      <c r="D38" s="497"/>
      <c r="E38" s="497"/>
      <c r="F38" s="497"/>
      <c r="G38" s="497"/>
      <c r="H38" s="497"/>
      <c r="I38" s="497"/>
      <c r="J38" s="497"/>
      <c r="K38" s="497"/>
      <c r="L38" s="497"/>
      <c r="M38" s="497"/>
      <c r="N38" s="497"/>
      <c r="O38" s="497"/>
      <c r="P38" s="497"/>
      <c r="Q38" s="498"/>
      <c r="R38" s="469"/>
      <c r="S38" s="470"/>
      <c r="T38" s="470"/>
      <c r="U38" s="470"/>
      <c r="V38" s="470"/>
      <c r="W38" s="470"/>
      <c r="X38" s="470"/>
      <c r="Y38" s="470"/>
      <c r="Z38" s="470"/>
      <c r="AA38" s="470"/>
      <c r="AB38" s="471"/>
      <c r="AC38" s="469"/>
      <c r="AD38" s="470"/>
      <c r="AE38" s="470"/>
      <c r="AF38" s="470"/>
      <c r="AG38" s="470"/>
      <c r="AH38" s="470"/>
      <c r="AI38" s="470"/>
      <c r="AJ38" s="470"/>
      <c r="AK38" s="470"/>
      <c r="AL38" s="471"/>
      <c r="AM38" s="300"/>
      <c r="AN38" s="502" t="s">
        <v>150</v>
      </c>
      <c r="AO38" s="503"/>
      <c r="AP38" s="503"/>
      <c r="AQ38" s="503"/>
      <c r="AR38" s="503"/>
      <c r="AS38" s="503"/>
      <c r="AT38" s="503"/>
      <c r="AU38" s="503"/>
      <c r="AV38" s="504"/>
      <c r="AW38" s="299"/>
      <c r="AX38" s="126"/>
      <c r="AY38" s="126"/>
    </row>
    <row r="39" spans="2:81" ht="12" customHeight="1" x14ac:dyDescent="0.15">
      <c r="B39" s="499"/>
      <c r="C39" s="500"/>
      <c r="D39" s="500"/>
      <c r="E39" s="500"/>
      <c r="F39" s="500"/>
      <c r="G39" s="500"/>
      <c r="H39" s="500"/>
      <c r="I39" s="500"/>
      <c r="J39" s="500"/>
      <c r="K39" s="500"/>
      <c r="L39" s="500"/>
      <c r="M39" s="500"/>
      <c r="N39" s="500"/>
      <c r="O39" s="500"/>
      <c r="P39" s="500"/>
      <c r="Q39" s="501"/>
      <c r="R39" s="472"/>
      <c r="S39" s="473"/>
      <c r="T39" s="473"/>
      <c r="U39" s="473"/>
      <c r="V39" s="473"/>
      <c r="W39" s="473"/>
      <c r="X39" s="473"/>
      <c r="Y39" s="473"/>
      <c r="Z39" s="473"/>
      <c r="AA39" s="473"/>
      <c r="AB39" s="474"/>
      <c r="AC39" s="472"/>
      <c r="AD39" s="473"/>
      <c r="AE39" s="473"/>
      <c r="AF39" s="473"/>
      <c r="AG39" s="473"/>
      <c r="AH39" s="473"/>
      <c r="AI39" s="473"/>
      <c r="AJ39" s="473"/>
      <c r="AK39" s="473"/>
      <c r="AL39" s="474"/>
      <c r="AM39" s="300"/>
      <c r="AN39" s="505"/>
      <c r="AO39" s="506"/>
      <c r="AP39" s="506"/>
      <c r="AQ39" s="506"/>
      <c r="AR39" s="506"/>
      <c r="AS39" s="506"/>
      <c r="AT39" s="506"/>
      <c r="AU39" s="506"/>
      <c r="AV39" s="507"/>
      <c r="AW39" s="299"/>
      <c r="AX39" s="126"/>
      <c r="AY39" s="126"/>
    </row>
    <row r="40" spans="2:81" ht="12" customHeight="1" x14ac:dyDescent="0.15">
      <c r="B40" s="496" t="str">
        <f>IF('Informations Entreprise'!$M$37="Gamme GER","84329 - GER Équilibre",IF('Informations Entreprise'!$M$37="Gamme TESORUS","82669 - TESORUS Équilibre",""))</f>
        <v>84329 - GER Équilibre</v>
      </c>
      <c r="C40" s="497"/>
      <c r="D40" s="497"/>
      <c r="E40" s="497"/>
      <c r="F40" s="497"/>
      <c r="G40" s="497"/>
      <c r="H40" s="497"/>
      <c r="I40" s="497"/>
      <c r="J40" s="497"/>
      <c r="K40" s="497"/>
      <c r="L40" s="497"/>
      <c r="M40" s="497"/>
      <c r="N40" s="497"/>
      <c r="O40" s="497"/>
      <c r="P40" s="497"/>
      <c r="Q40" s="498"/>
      <c r="R40" s="469"/>
      <c r="S40" s="470"/>
      <c r="T40" s="470"/>
      <c r="U40" s="470"/>
      <c r="V40" s="470"/>
      <c r="W40" s="470"/>
      <c r="X40" s="470"/>
      <c r="Y40" s="470"/>
      <c r="Z40" s="470"/>
      <c r="AA40" s="470"/>
      <c r="AB40" s="471"/>
      <c r="AC40" s="469"/>
      <c r="AD40" s="470"/>
      <c r="AE40" s="470"/>
      <c r="AF40" s="470"/>
      <c r="AG40" s="470"/>
      <c r="AH40" s="470"/>
      <c r="AI40" s="470"/>
      <c r="AJ40" s="470"/>
      <c r="AK40" s="470"/>
      <c r="AL40" s="471"/>
      <c r="AM40" s="301"/>
      <c r="AN40" s="508"/>
      <c r="AO40" s="509"/>
      <c r="AP40" s="509"/>
      <c r="AQ40" s="509"/>
      <c r="AR40" s="509"/>
      <c r="AS40" s="509"/>
      <c r="AT40" s="509"/>
      <c r="AU40" s="509"/>
      <c r="AV40" s="510"/>
      <c r="AW40" s="299"/>
      <c r="AX40" s="126"/>
      <c r="AY40" s="126"/>
      <c r="BL40" s="138"/>
    </row>
    <row r="41" spans="2:81" ht="12" customHeight="1" x14ac:dyDescent="0.15">
      <c r="B41" s="499"/>
      <c r="C41" s="500"/>
      <c r="D41" s="500"/>
      <c r="E41" s="500"/>
      <c r="F41" s="500"/>
      <c r="G41" s="500"/>
      <c r="H41" s="500"/>
      <c r="I41" s="500"/>
      <c r="J41" s="500"/>
      <c r="K41" s="500"/>
      <c r="L41" s="500"/>
      <c r="M41" s="500"/>
      <c r="N41" s="500"/>
      <c r="O41" s="500"/>
      <c r="P41" s="500"/>
      <c r="Q41" s="501"/>
      <c r="R41" s="472"/>
      <c r="S41" s="473"/>
      <c r="T41" s="473"/>
      <c r="U41" s="473"/>
      <c r="V41" s="473"/>
      <c r="W41" s="473"/>
      <c r="X41" s="473"/>
      <c r="Y41" s="473"/>
      <c r="Z41" s="473"/>
      <c r="AA41" s="473"/>
      <c r="AB41" s="474"/>
      <c r="AC41" s="472"/>
      <c r="AD41" s="473"/>
      <c r="AE41" s="473"/>
      <c r="AF41" s="473"/>
      <c r="AG41" s="473"/>
      <c r="AH41" s="473"/>
      <c r="AI41" s="473"/>
      <c r="AJ41" s="473"/>
      <c r="AK41" s="473"/>
      <c r="AL41" s="474"/>
      <c r="AM41" s="300"/>
      <c r="AN41" s="237"/>
      <c r="AO41" s="237"/>
      <c r="AP41" s="237"/>
      <c r="AQ41" s="237"/>
      <c r="AR41" s="237"/>
      <c r="AS41" s="237"/>
      <c r="AT41" s="237"/>
      <c r="AU41" s="298"/>
      <c r="AV41" s="298"/>
      <c r="AW41" s="299"/>
      <c r="AX41" s="126"/>
      <c r="AY41" s="126"/>
    </row>
    <row r="42" spans="2:81" ht="12" customHeight="1" x14ac:dyDescent="0.15">
      <c r="B42" s="496" t="str">
        <f>IF('Informations Entreprise'!$M$37="Gamme GER","84349 - GER Dynamique",IF('Informations Entreprise'!$M$37="Gamme TESORUS","82689 - TESORUS Dynamique",""))</f>
        <v>84349 - GER Dynamique</v>
      </c>
      <c r="C42" s="497"/>
      <c r="D42" s="497"/>
      <c r="E42" s="497"/>
      <c r="F42" s="497"/>
      <c r="G42" s="497"/>
      <c r="H42" s="497"/>
      <c r="I42" s="497"/>
      <c r="J42" s="497"/>
      <c r="K42" s="497"/>
      <c r="L42" s="497"/>
      <c r="M42" s="497"/>
      <c r="N42" s="497"/>
      <c r="O42" s="497"/>
      <c r="P42" s="497"/>
      <c r="Q42" s="498"/>
      <c r="R42" s="469"/>
      <c r="S42" s="470"/>
      <c r="T42" s="470"/>
      <c r="U42" s="470"/>
      <c r="V42" s="470"/>
      <c r="W42" s="470"/>
      <c r="X42" s="470"/>
      <c r="Y42" s="470"/>
      <c r="Z42" s="470"/>
      <c r="AA42" s="470"/>
      <c r="AB42" s="471"/>
      <c r="AC42" s="469"/>
      <c r="AD42" s="470"/>
      <c r="AE42" s="470"/>
      <c r="AF42" s="470"/>
      <c r="AG42" s="470"/>
      <c r="AH42" s="470"/>
      <c r="AI42" s="470"/>
      <c r="AJ42" s="470"/>
      <c r="AK42" s="470"/>
      <c r="AL42" s="471"/>
      <c r="AM42" s="302"/>
      <c r="AN42" s="303" t="s">
        <v>82</v>
      </c>
      <c r="AO42" s="237"/>
      <c r="AP42" s="237"/>
      <c r="AQ42" s="237"/>
      <c r="AR42" s="237"/>
      <c r="AS42" s="237"/>
      <c r="AT42" s="237"/>
      <c r="AU42" s="237"/>
      <c r="AV42" s="237"/>
      <c r="AW42" s="299"/>
      <c r="AX42" s="126"/>
      <c r="AY42" s="126"/>
    </row>
    <row r="43" spans="2:81" ht="12" customHeight="1" x14ac:dyDescent="0.25">
      <c r="B43" s="499"/>
      <c r="C43" s="500"/>
      <c r="D43" s="500"/>
      <c r="E43" s="500"/>
      <c r="F43" s="500"/>
      <c r="G43" s="500"/>
      <c r="H43" s="500"/>
      <c r="I43" s="500"/>
      <c r="J43" s="500"/>
      <c r="K43" s="500"/>
      <c r="L43" s="500"/>
      <c r="M43" s="500"/>
      <c r="N43" s="500"/>
      <c r="O43" s="500"/>
      <c r="P43" s="500"/>
      <c r="Q43" s="501"/>
      <c r="R43" s="472"/>
      <c r="S43" s="473"/>
      <c r="T43" s="473"/>
      <c r="U43" s="473"/>
      <c r="V43" s="473"/>
      <c r="W43" s="473"/>
      <c r="X43" s="473"/>
      <c r="Y43" s="473"/>
      <c r="Z43" s="473"/>
      <c r="AA43" s="473"/>
      <c r="AB43" s="474"/>
      <c r="AC43" s="472"/>
      <c r="AD43" s="473"/>
      <c r="AE43" s="473"/>
      <c r="AF43" s="473"/>
      <c r="AG43" s="473"/>
      <c r="AH43" s="473"/>
      <c r="AI43" s="473"/>
      <c r="AJ43" s="473"/>
      <c r="AK43" s="473"/>
      <c r="AL43" s="474"/>
      <c r="AM43" s="300"/>
      <c r="AN43" s="237"/>
      <c r="AO43" s="237"/>
      <c r="AP43" s="237"/>
      <c r="AQ43" s="237"/>
      <c r="AR43" s="237"/>
      <c r="AS43" s="237"/>
      <c r="AT43" s="237"/>
      <c r="AU43" s="237"/>
      <c r="AV43" s="237"/>
      <c r="AW43" s="304"/>
      <c r="AX43" s="126"/>
      <c r="AY43" s="126"/>
    </row>
    <row r="44" spans="2:81" ht="12" customHeight="1" x14ac:dyDescent="0.25">
      <c r="B44" s="496" t="str">
        <f>IF('Informations Entreprise'!$M$37="Gamme GER","84369 - GER Solidaire",IF('Informations Entreprise'!$M$37="Gamme TESORUS","87649 - TESORUS Solidaire",""))</f>
        <v>84369 - GER Solidaire</v>
      </c>
      <c r="C44" s="497"/>
      <c r="D44" s="497"/>
      <c r="E44" s="497"/>
      <c r="F44" s="497"/>
      <c r="G44" s="497"/>
      <c r="H44" s="497"/>
      <c r="I44" s="497"/>
      <c r="J44" s="497"/>
      <c r="K44" s="497"/>
      <c r="L44" s="497"/>
      <c r="M44" s="497"/>
      <c r="N44" s="497"/>
      <c r="O44" s="497"/>
      <c r="P44" s="497"/>
      <c r="Q44" s="498"/>
      <c r="R44" s="469"/>
      <c r="S44" s="470"/>
      <c r="T44" s="470"/>
      <c r="U44" s="470"/>
      <c r="V44" s="470"/>
      <c r="W44" s="470"/>
      <c r="X44" s="470"/>
      <c r="Y44" s="470"/>
      <c r="Z44" s="470"/>
      <c r="AA44" s="470"/>
      <c r="AB44" s="471"/>
      <c r="AC44" s="469"/>
      <c r="AD44" s="470"/>
      <c r="AE44" s="470"/>
      <c r="AF44" s="470"/>
      <c r="AG44" s="470"/>
      <c r="AH44" s="470"/>
      <c r="AI44" s="470"/>
      <c r="AJ44" s="470"/>
      <c r="AK44" s="470"/>
      <c r="AL44" s="471"/>
      <c r="AM44" s="300"/>
      <c r="AN44" s="511"/>
      <c r="AO44" s="512"/>
      <c r="AP44" s="512"/>
      <c r="AQ44" s="512"/>
      <c r="AR44" s="512"/>
      <c r="AS44" s="512"/>
      <c r="AT44" s="512"/>
      <c r="AU44" s="512"/>
      <c r="AV44" s="513"/>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499"/>
      <c r="C45" s="500"/>
      <c r="D45" s="500"/>
      <c r="E45" s="500"/>
      <c r="F45" s="500"/>
      <c r="G45" s="500"/>
      <c r="H45" s="500"/>
      <c r="I45" s="500"/>
      <c r="J45" s="500"/>
      <c r="K45" s="500"/>
      <c r="L45" s="500"/>
      <c r="M45" s="500"/>
      <c r="N45" s="500"/>
      <c r="O45" s="500"/>
      <c r="P45" s="500"/>
      <c r="Q45" s="501"/>
      <c r="R45" s="472"/>
      <c r="S45" s="473"/>
      <c r="T45" s="473"/>
      <c r="U45" s="473"/>
      <c r="V45" s="473"/>
      <c r="W45" s="473"/>
      <c r="X45" s="473"/>
      <c r="Y45" s="473"/>
      <c r="Z45" s="473"/>
      <c r="AA45" s="473"/>
      <c r="AB45" s="474"/>
      <c r="AC45" s="472"/>
      <c r="AD45" s="473"/>
      <c r="AE45" s="473"/>
      <c r="AF45" s="473"/>
      <c r="AG45" s="473"/>
      <c r="AH45" s="473"/>
      <c r="AI45" s="473"/>
      <c r="AJ45" s="473"/>
      <c r="AK45" s="473"/>
      <c r="AL45" s="474"/>
      <c r="AM45" s="306"/>
      <c r="AN45" s="514"/>
      <c r="AO45" s="515"/>
      <c r="AP45" s="515"/>
      <c r="AQ45" s="515"/>
      <c r="AR45" s="515"/>
      <c r="AS45" s="515"/>
      <c r="AT45" s="515"/>
      <c r="AU45" s="515"/>
      <c r="AV45" s="516"/>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496" t="s">
        <v>58</v>
      </c>
      <c r="C46" s="497"/>
      <c r="D46" s="497"/>
      <c r="E46" s="497"/>
      <c r="F46" s="497"/>
      <c r="G46" s="497"/>
      <c r="H46" s="497"/>
      <c r="I46" s="497"/>
      <c r="J46" s="497"/>
      <c r="K46" s="497"/>
      <c r="L46" s="497"/>
      <c r="M46" s="497"/>
      <c r="N46" s="497"/>
      <c r="O46" s="497"/>
      <c r="P46" s="497"/>
      <c r="Q46" s="498"/>
      <c r="R46" s="469"/>
      <c r="S46" s="470"/>
      <c r="T46" s="470"/>
      <c r="U46" s="470"/>
      <c r="V46" s="470"/>
      <c r="W46" s="470"/>
      <c r="X46" s="470"/>
      <c r="Y46" s="470"/>
      <c r="Z46" s="470"/>
      <c r="AA46" s="470"/>
      <c r="AB46" s="471"/>
      <c r="AC46" s="469"/>
      <c r="AD46" s="470"/>
      <c r="AE46" s="470"/>
      <c r="AF46" s="470"/>
      <c r="AG46" s="470"/>
      <c r="AH46" s="470"/>
      <c r="AI46" s="470"/>
      <c r="AJ46" s="470"/>
      <c r="AK46" s="470"/>
      <c r="AL46" s="471"/>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499"/>
      <c r="C47" s="500"/>
      <c r="D47" s="500"/>
      <c r="E47" s="500"/>
      <c r="F47" s="500"/>
      <c r="G47" s="500"/>
      <c r="H47" s="500"/>
      <c r="I47" s="500"/>
      <c r="J47" s="500"/>
      <c r="K47" s="500"/>
      <c r="L47" s="500"/>
      <c r="M47" s="500"/>
      <c r="N47" s="500"/>
      <c r="O47" s="500"/>
      <c r="P47" s="500"/>
      <c r="Q47" s="501"/>
      <c r="R47" s="472"/>
      <c r="S47" s="473"/>
      <c r="T47" s="473"/>
      <c r="U47" s="473"/>
      <c r="V47" s="473"/>
      <c r="W47" s="473"/>
      <c r="X47" s="473"/>
      <c r="Y47" s="473"/>
      <c r="Z47" s="473"/>
      <c r="AA47" s="473"/>
      <c r="AB47" s="474"/>
      <c r="AC47" s="472"/>
      <c r="AD47" s="473"/>
      <c r="AE47" s="473"/>
      <c r="AF47" s="473"/>
      <c r="AG47" s="473"/>
      <c r="AH47" s="473"/>
      <c r="AI47" s="473"/>
      <c r="AJ47" s="473"/>
      <c r="AK47" s="473"/>
      <c r="AL47" s="474"/>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496" t="s">
        <v>59</v>
      </c>
      <c r="C48" s="497"/>
      <c r="D48" s="497"/>
      <c r="E48" s="497"/>
      <c r="F48" s="497"/>
      <c r="G48" s="497"/>
      <c r="H48" s="497"/>
      <c r="I48" s="497"/>
      <c r="J48" s="497"/>
      <c r="K48" s="497"/>
      <c r="L48" s="497"/>
      <c r="M48" s="497"/>
      <c r="N48" s="497"/>
      <c r="O48" s="497"/>
      <c r="P48" s="497"/>
      <c r="Q48" s="498"/>
      <c r="R48" s="469"/>
      <c r="S48" s="470"/>
      <c r="T48" s="470"/>
      <c r="U48" s="470"/>
      <c r="V48" s="470"/>
      <c r="W48" s="470"/>
      <c r="X48" s="470"/>
      <c r="Y48" s="470"/>
      <c r="Z48" s="470"/>
      <c r="AA48" s="470"/>
      <c r="AB48" s="471"/>
      <c r="AC48" s="469"/>
      <c r="AD48" s="470"/>
      <c r="AE48" s="470"/>
      <c r="AF48" s="470"/>
      <c r="AG48" s="470"/>
      <c r="AH48" s="470"/>
      <c r="AI48" s="470"/>
      <c r="AJ48" s="470"/>
      <c r="AK48" s="470"/>
      <c r="AL48" s="471"/>
      <c r="AM48" s="300"/>
      <c r="AN48" s="548"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8"/>
      <c r="AP48" s="548"/>
      <c r="AQ48" s="548"/>
      <c r="AR48" s="548"/>
      <c r="AS48" s="548"/>
      <c r="AT48" s="548"/>
      <c r="AU48" s="548"/>
      <c r="AV48" s="548"/>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499"/>
      <c r="C49" s="500"/>
      <c r="D49" s="500"/>
      <c r="E49" s="500"/>
      <c r="F49" s="500"/>
      <c r="G49" s="500"/>
      <c r="H49" s="500"/>
      <c r="I49" s="500"/>
      <c r="J49" s="500"/>
      <c r="K49" s="500"/>
      <c r="L49" s="500"/>
      <c r="M49" s="500"/>
      <c r="N49" s="500"/>
      <c r="O49" s="500"/>
      <c r="P49" s="500"/>
      <c r="Q49" s="501"/>
      <c r="R49" s="472"/>
      <c r="S49" s="473"/>
      <c r="T49" s="473"/>
      <c r="U49" s="473"/>
      <c r="V49" s="473"/>
      <c r="W49" s="473"/>
      <c r="X49" s="473"/>
      <c r="Y49" s="473"/>
      <c r="Z49" s="473"/>
      <c r="AA49" s="473"/>
      <c r="AB49" s="474"/>
      <c r="AC49" s="472"/>
      <c r="AD49" s="473"/>
      <c r="AE49" s="473"/>
      <c r="AF49" s="473"/>
      <c r="AG49" s="473"/>
      <c r="AH49" s="473"/>
      <c r="AI49" s="473"/>
      <c r="AJ49" s="473"/>
      <c r="AK49" s="473"/>
      <c r="AL49" s="474"/>
      <c r="AM49" s="300"/>
      <c r="AN49" s="548"/>
      <c r="AO49" s="548"/>
      <c r="AP49" s="548"/>
      <c r="AQ49" s="548"/>
      <c r="AR49" s="548"/>
      <c r="AS49" s="548"/>
      <c r="AT49" s="548"/>
      <c r="AU49" s="548"/>
      <c r="AV49" s="548"/>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496" t="s">
        <v>60</v>
      </c>
      <c r="C50" s="497"/>
      <c r="D50" s="497"/>
      <c r="E50" s="497"/>
      <c r="F50" s="497"/>
      <c r="G50" s="497"/>
      <c r="H50" s="497"/>
      <c r="I50" s="497"/>
      <c r="J50" s="497"/>
      <c r="K50" s="497"/>
      <c r="L50" s="497"/>
      <c r="M50" s="497"/>
      <c r="N50" s="497"/>
      <c r="O50" s="497"/>
      <c r="P50" s="497"/>
      <c r="Q50" s="498"/>
      <c r="R50" s="469"/>
      <c r="S50" s="470"/>
      <c r="T50" s="470"/>
      <c r="U50" s="470"/>
      <c r="V50" s="470"/>
      <c r="W50" s="470"/>
      <c r="X50" s="470"/>
      <c r="Y50" s="470"/>
      <c r="Z50" s="470"/>
      <c r="AA50" s="470"/>
      <c r="AB50" s="471"/>
      <c r="AC50" s="469"/>
      <c r="AD50" s="470"/>
      <c r="AE50" s="470"/>
      <c r="AF50" s="470"/>
      <c r="AG50" s="470"/>
      <c r="AH50" s="470"/>
      <c r="AI50" s="470"/>
      <c r="AJ50" s="470"/>
      <c r="AK50" s="470"/>
      <c r="AL50" s="471"/>
      <c r="AM50" s="300"/>
      <c r="AN50" s="548"/>
      <c r="AO50" s="548"/>
      <c r="AP50" s="548"/>
      <c r="AQ50" s="548"/>
      <c r="AR50" s="548"/>
      <c r="AS50" s="548"/>
      <c r="AT50" s="548"/>
      <c r="AU50" s="548"/>
      <c r="AV50" s="548"/>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499"/>
      <c r="C51" s="500"/>
      <c r="D51" s="500"/>
      <c r="E51" s="500"/>
      <c r="F51" s="500"/>
      <c r="G51" s="500"/>
      <c r="H51" s="500"/>
      <c r="I51" s="500"/>
      <c r="J51" s="500"/>
      <c r="K51" s="500"/>
      <c r="L51" s="500"/>
      <c r="M51" s="500"/>
      <c r="N51" s="500"/>
      <c r="O51" s="500"/>
      <c r="P51" s="500"/>
      <c r="Q51" s="501"/>
      <c r="R51" s="472"/>
      <c r="S51" s="473"/>
      <c r="T51" s="473"/>
      <c r="U51" s="473"/>
      <c r="V51" s="473"/>
      <c r="W51" s="473"/>
      <c r="X51" s="473"/>
      <c r="Y51" s="473"/>
      <c r="Z51" s="473"/>
      <c r="AA51" s="473"/>
      <c r="AB51" s="474"/>
      <c r="AC51" s="472"/>
      <c r="AD51" s="473"/>
      <c r="AE51" s="473"/>
      <c r="AF51" s="473"/>
      <c r="AG51" s="473"/>
      <c r="AH51" s="473"/>
      <c r="AI51" s="473"/>
      <c r="AJ51" s="473"/>
      <c r="AK51" s="473"/>
      <c r="AL51" s="474"/>
      <c r="AM51" s="300"/>
      <c r="AN51" s="548"/>
      <c r="AO51" s="548"/>
      <c r="AP51" s="548"/>
      <c r="AQ51" s="548"/>
      <c r="AR51" s="548"/>
      <c r="AS51" s="548"/>
      <c r="AT51" s="548"/>
      <c r="AU51" s="548"/>
      <c r="AV51" s="548"/>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485"/>
      <c r="C52" s="549"/>
      <c r="D52" s="549"/>
      <c r="E52" s="549"/>
      <c r="F52" s="549"/>
      <c r="G52" s="549"/>
      <c r="H52" s="549"/>
      <c r="I52" s="549"/>
      <c r="J52" s="549"/>
      <c r="K52" s="549"/>
      <c r="L52" s="549"/>
      <c r="M52" s="549"/>
      <c r="N52" s="549"/>
      <c r="O52" s="549"/>
      <c r="P52" s="549"/>
      <c r="Q52" s="550"/>
      <c r="R52" s="469"/>
      <c r="S52" s="470"/>
      <c r="T52" s="470"/>
      <c r="U52" s="470"/>
      <c r="V52" s="470"/>
      <c r="W52" s="470"/>
      <c r="X52" s="470"/>
      <c r="Y52" s="470"/>
      <c r="Z52" s="470"/>
      <c r="AA52" s="470"/>
      <c r="AB52" s="471"/>
      <c r="AC52" s="469"/>
      <c r="AD52" s="470"/>
      <c r="AE52" s="470"/>
      <c r="AF52" s="470"/>
      <c r="AG52" s="470"/>
      <c r="AH52" s="470"/>
      <c r="AI52" s="470"/>
      <c r="AJ52" s="470"/>
      <c r="AK52" s="470"/>
      <c r="AL52" s="471"/>
      <c r="AM52" s="300"/>
      <c r="AN52" s="548"/>
      <c r="AO52" s="548"/>
      <c r="AP52" s="548"/>
      <c r="AQ52" s="548"/>
      <c r="AR52" s="548"/>
      <c r="AS52" s="548"/>
      <c r="AT52" s="548"/>
      <c r="AU52" s="548"/>
      <c r="AV52" s="548"/>
      <c r="AW52" s="307"/>
      <c r="AX52" s="140"/>
      <c r="AZ52" s="144"/>
      <c r="BA52" s="144"/>
      <c r="BB52" s="144"/>
      <c r="BC52" s="144"/>
      <c r="BD52" s="144"/>
      <c r="BE52" s="144"/>
      <c r="BF52" s="144"/>
      <c r="BG52" s="144"/>
      <c r="BH52" s="144"/>
      <c r="BI52" s="144"/>
    </row>
    <row r="53" spans="2:81" ht="12" customHeight="1" x14ac:dyDescent="0.25">
      <c r="B53" s="551"/>
      <c r="C53" s="552"/>
      <c r="D53" s="552"/>
      <c r="E53" s="552"/>
      <c r="F53" s="552"/>
      <c r="G53" s="552"/>
      <c r="H53" s="552"/>
      <c r="I53" s="552"/>
      <c r="J53" s="552"/>
      <c r="K53" s="552"/>
      <c r="L53" s="552"/>
      <c r="M53" s="552"/>
      <c r="N53" s="552"/>
      <c r="O53" s="552"/>
      <c r="P53" s="552"/>
      <c r="Q53" s="553"/>
      <c r="R53" s="472"/>
      <c r="S53" s="473"/>
      <c r="T53" s="473"/>
      <c r="U53" s="473"/>
      <c r="V53" s="473"/>
      <c r="W53" s="473"/>
      <c r="X53" s="473"/>
      <c r="Y53" s="473"/>
      <c r="Z53" s="473"/>
      <c r="AA53" s="473"/>
      <c r="AB53" s="474"/>
      <c r="AC53" s="472"/>
      <c r="AD53" s="473"/>
      <c r="AE53" s="473"/>
      <c r="AF53" s="473"/>
      <c r="AG53" s="473"/>
      <c r="AH53" s="473"/>
      <c r="AI53" s="473"/>
      <c r="AJ53" s="473"/>
      <c r="AK53" s="473"/>
      <c r="AL53" s="474"/>
      <c r="AM53" s="300"/>
      <c r="AN53" s="548"/>
      <c r="AO53" s="548"/>
      <c r="AP53" s="548"/>
      <c r="AQ53" s="548"/>
      <c r="AR53" s="548"/>
      <c r="AS53" s="548"/>
      <c r="AT53" s="548"/>
      <c r="AU53" s="548"/>
      <c r="AV53" s="548"/>
      <c r="AW53" s="307"/>
      <c r="AX53" s="140"/>
      <c r="AZ53" s="144"/>
      <c r="BA53" s="144"/>
      <c r="BB53" s="144"/>
      <c r="BC53" s="144"/>
      <c r="BD53" s="144"/>
      <c r="BE53" s="144"/>
      <c r="BF53" s="144"/>
      <c r="BG53" s="144"/>
      <c r="BH53" s="144"/>
      <c r="BI53" s="144"/>
    </row>
    <row r="54" spans="2:81" ht="12" customHeight="1" x14ac:dyDescent="0.25">
      <c r="B54" s="485"/>
      <c r="C54" s="549"/>
      <c r="D54" s="549"/>
      <c r="E54" s="549"/>
      <c r="F54" s="549"/>
      <c r="G54" s="549"/>
      <c r="H54" s="549"/>
      <c r="I54" s="549"/>
      <c r="J54" s="549"/>
      <c r="K54" s="549"/>
      <c r="L54" s="549"/>
      <c r="M54" s="549"/>
      <c r="N54" s="549"/>
      <c r="O54" s="549"/>
      <c r="P54" s="549"/>
      <c r="Q54" s="550"/>
      <c r="R54" s="469"/>
      <c r="S54" s="470"/>
      <c r="T54" s="470"/>
      <c r="U54" s="470"/>
      <c r="V54" s="470"/>
      <c r="W54" s="470"/>
      <c r="X54" s="470"/>
      <c r="Y54" s="470"/>
      <c r="Z54" s="470"/>
      <c r="AA54" s="470"/>
      <c r="AB54" s="471"/>
      <c r="AC54" s="469"/>
      <c r="AD54" s="470"/>
      <c r="AE54" s="470"/>
      <c r="AF54" s="470"/>
      <c r="AG54" s="470"/>
      <c r="AH54" s="470"/>
      <c r="AI54" s="470"/>
      <c r="AJ54" s="470"/>
      <c r="AK54" s="470"/>
      <c r="AL54" s="471"/>
      <c r="AM54" s="300"/>
      <c r="AN54" s="548"/>
      <c r="AO54" s="548"/>
      <c r="AP54" s="548"/>
      <c r="AQ54" s="548"/>
      <c r="AR54" s="548"/>
      <c r="AS54" s="548"/>
      <c r="AT54" s="548"/>
      <c r="AU54" s="548"/>
      <c r="AV54" s="548"/>
      <c r="AW54" s="307"/>
      <c r="AX54" s="140"/>
      <c r="AZ54" s="144"/>
      <c r="BA54" s="144"/>
      <c r="BB54" s="144"/>
      <c r="BC54" s="144"/>
      <c r="BD54" s="144"/>
      <c r="BE54" s="144"/>
      <c r="BF54" s="144"/>
      <c r="BG54" s="144"/>
      <c r="BH54" s="144"/>
      <c r="BI54" s="144"/>
    </row>
    <row r="55" spans="2:81" ht="12" customHeight="1" x14ac:dyDescent="0.25">
      <c r="B55" s="551"/>
      <c r="C55" s="552"/>
      <c r="D55" s="552"/>
      <c r="E55" s="552"/>
      <c r="F55" s="552"/>
      <c r="G55" s="552"/>
      <c r="H55" s="552"/>
      <c r="I55" s="552"/>
      <c r="J55" s="552"/>
      <c r="K55" s="552"/>
      <c r="L55" s="552"/>
      <c r="M55" s="552"/>
      <c r="N55" s="552"/>
      <c r="O55" s="552"/>
      <c r="P55" s="552"/>
      <c r="Q55" s="553"/>
      <c r="R55" s="472"/>
      <c r="S55" s="473"/>
      <c r="T55" s="473"/>
      <c r="U55" s="473"/>
      <c r="V55" s="473"/>
      <c r="W55" s="473"/>
      <c r="X55" s="473"/>
      <c r="Y55" s="473"/>
      <c r="Z55" s="473"/>
      <c r="AA55" s="473"/>
      <c r="AB55" s="474"/>
      <c r="AC55" s="472"/>
      <c r="AD55" s="473"/>
      <c r="AE55" s="473"/>
      <c r="AF55" s="473"/>
      <c r="AG55" s="473"/>
      <c r="AH55" s="473"/>
      <c r="AI55" s="473"/>
      <c r="AJ55" s="473"/>
      <c r="AK55" s="473"/>
      <c r="AL55" s="474"/>
      <c r="AM55" s="300"/>
      <c r="AN55" s="548"/>
      <c r="AO55" s="548"/>
      <c r="AP55" s="548"/>
      <c r="AQ55" s="548"/>
      <c r="AR55" s="548"/>
      <c r="AS55" s="548"/>
      <c r="AT55" s="548"/>
      <c r="AU55" s="548"/>
      <c r="AV55" s="548"/>
      <c r="AW55" s="307"/>
      <c r="AX55" s="140"/>
      <c r="AZ55" s="146">
        <f>SUM(R22:AB65)</f>
        <v>0</v>
      </c>
      <c r="BA55" s="144"/>
      <c r="BB55" s="144"/>
      <c r="BC55" s="144"/>
      <c r="BD55" s="144"/>
      <c r="BE55" s="144"/>
      <c r="BF55" s="144"/>
      <c r="BG55" s="144"/>
      <c r="BH55" s="144"/>
      <c r="BI55" s="144"/>
    </row>
    <row r="56" spans="2:81" ht="12" customHeight="1" x14ac:dyDescent="0.2">
      <c r="B56" s="481"/>
      <c r="C56" s="482"/>
      <c r="D56" s="482"/>
      <c r="E56" s="482"/>
      <c r="F56" s="482"/>
      <c r="G56" s="482"/>
      <c r="H56" s="482"/>
      <c r="I56" s="482"/>
      <c r="J56" s="482"/>
      <c r="K56" s="482"/>
      <c r="L56" s="482"/>
      <c r="M56" s="482"/>
      <c r="N56" s="482"/>
      <c r="O56" s="482"/>
      <c r="P56" s="482"/>
      <c r="Q56" s="482"/>
      <c r="R56" s="469"/>
      <c r="S56" s="470"/>
      <c r="T56" s="470"/>
      <c r="U56" s="470"/>
      <c r="V56" s="470"/>
      <c r="W56" s="470"/>
      <c r="X56" s="470"/>
      <c r="Y56" s="470"/>
      <c r="Z56" s="470"/>
      <c r="AA56" s="470"/>
      <c r="AB56" s="471"/>
      <c r="AC56" s="469"/>
      <c r="AD56" s="470"/>
      <c r="AE56" s="470"/>
      <c r="AF56" s="470"/>
      <c r="AG56" s="470"/>
      <c r="AH56" s="470"/>
      <c r="AI56" s="470"/>
      <c r="AJ56" s="470"/>
      <c r="AK56" s="470"/>
      <c r="AL56" s="471"/>
      <c r="AM56" s="300"/>
      <c r="AN56" s="548"/>
      <c r="AO56" s="548"/>
      <c r="AP56" s="548"/>
      <c r="AQ56" s="548"/>
      <c r="AR56" s="548"/>
      <c r="AS56" s="548"/>
      <c r="AT56" s="548"/>
      <c r="AU56" s="548"/>
      <c r="AV56" s="548"/>
      <c r="AW56" s="307"/>
      <c r="AX56" s="140"/>
      <c r="AY56" s="142"/>
      <c r="AZ56" s="147"/>
      <c r="BA56" s="147"/>
      <c r="BB56" s="147"/>
      <c r="BC56" s="147"/>
      <c r="BD56" s="148"/>
      <c r="BE56" s="148"/>
      <c r="BF56" s="148"/>
      <c r="BG56" s="148"/>
      <c r="BH56" s="148"/>
      <c r="BI56" s="148"/>
      <c r="BJ56" s="140"/>
    </row>
    <row r="57" spans="2:81" ht="12" customHeight="1" x14ac:dyDescent="0.25">
      <c r="B57" s="483"/>
      <c r="C57" s="484"/>
      <c r="D57" s="484"/>
      <c r="E57" s="484"/>
      <c r="F57" s="484"/>
      <c r="G57" s="484"/>
      <c r="H57" s="484"/>
      <c r="I57" s="484"/>
      <c r="J57" s="484"/>
      <c r="K57" s="484"/>
      <c r="L57" s="484"/>
      <c r="M57" s="484"/>
      <c r="N57" s="484"/>
      <c r="O57" s="484"/>
      <c r="P57" s="484"/>
      <c r="Q57" s="484"/>
      <c r="R57" s="472"/>
      <c r="S57" s="473"/>
      <c r="T57" s="473"/>
      <c r="U57" s="473"/>
      <c r="V57" s="473"/>
      <c r="W57" s="473"/>
      <c r="X57" s="473"/>
      <c r="Y57" s="473"/>
      <c r="Z57" s="473"/>
      <c r="AA57" s="473"/>
      <c r="AB57" s="474"/>
      <c r="AC57" s="472"/>
      <c r="AD57" s="473"/>
      <c r="AE57" s="473"/>
      <c r="AF57" s="473"/>
      <c r="AG57" s="473"/>
      <c r="AH57" s="473"/>
      <c r="AI57" s="473"/>
      <c r="AJ57" s="473"/>
      <c r="AK57" s="473"/>
      <c r="AL57" s="474"/>
      <c r="AM57" s="300"/>
      <c r="AN57" s="548"/>
      <c r="AO57" s="548"/>
      <c r="AP57" s="548"/>
      <c r="AQ57" s="548"/>
      <c r="AR57" s="548"/>
      <c r="AS57" s="548"/>
      <c r="AT57" s="548"/>
      <c r="AU57" s="548"/>
      <c r="AV57" s="548"/>
      <c r="AW57" s="307"/>
      <c r="AX57" s="140"/>
      <c r="AY57" s="140"/>
      <c r="AZ57" s="475"/>
      <c r="BA57" s="475"/>
      <c r="BB57" s="475"/>
      <c r="BC57" s="475"/>
      <c r="BD57" s="475"/>
      <c r="BE57" s="475"/>
      <c r="BF57" s="475"/>
      <c r="BG57" s="475"/>
      <c r="BH57" s="475"/>
      <c r="BI57" s="475"/>
    </row>
    <row r="58" spans="2:81" ht="12" customHeight="1" x14ac:dyDescent="0.25">
      <c r="B58" s="481"/>
      <c r="C58" s="482"/>
      <c r="D58" s="482"/>
      <c r="E58" s="482"/>
      <c r="F58" s="482"/>
      <c r="G58" s="482"/>
      <c r="H58" s="482"/>
      <c r="I58" s="482"/>
      <c r="J58" s="482"/>
      <c r="K58" s="482"/>
      <c r="L58" s="482"/>
      <c r="M58" s="482"/>
      <c r="N58" s="482"/>
      <c r="O58" s="482"/>
      <c r="P58" s="482"/>
      <c r="Q58" s="482"/>
      <c r="R58" s="469"/>
      <c r="S58" s="470"/>
      <c r="T58" s="470"/>
      <c r="U58" s="470"/>
      <c r="V58" s="470"/>
      <c r="W58" s="470"/>
      <c r="X58" s="470"/>
      <c r="Y58" s="470"/>
      <c r="Z58" s="470"/>
      <c r="AA58" s="470"/>
      <c r="AB58" s="471"/>
      <c r="AC58" s="469"/>
      <c r="AD58" s="470"/>
      <c r="AE58" s="470"/>
      <c r="AF58" s="470"/>
      <c r="AG58" s="470"/>
      <c r="AH58" s="470"/>
      <c r="AI58" s="470"/>
      <c r="AJ58" s="470"/>
      <c r="AK58" s="470"/>
      <c r="AL58" s="471"/>
      <c r="AM58" s="300"/>
      <c r="AN58" s="548"/>
      <c r="AO58" s="548"/>
      <c r="AP58" s="548"/>
      <c r="AQ58" s="548"/>
      <c r="AR58" s="548"/>
      <c r="AS58" s="548"/>
      <c r="AT58" s="548"/>
      <c r="AU58" s="548"/>
      <c r="AV58" s="548"/>
      <c r="AW58" s="309"/>
      <c r="AY58" s="140"/>
      <c r="AZ58" s="146">
        <f>SUM(AC22:AL65)+AN30</f>
        <v>0</v>
      </c>
      <c r="BA58" s="144"/>
      <c r="BB58" s="144"/>
      <c r="BC58" s="144"/>
      <c r="BD58" s="144"/>
      <c r="BE58" s="144"/>
      <c r="BF58" s="144"/>
      <c r="BG58" s="144"/>
      <c r="BH58" s="144"/>
      <c r="BI58" s="144"/>
    </row>
    <row r="59" spans="2:81" ht="12" customHeight="1" x14ac:dyDescent="0.2">
      <c r="B59" s="483"/>
      <c r="C59" s="484"/>
      <c r="D59" s="484"/>
      <c r="E59" s="484"/>
      <c r="F59" s="484"/>
      <c r="G59" s="484"/>
      <c r="H59" s="484"/>
      <c r="I59" s="484"/>
      <c r="J59" s="484"/>
      <c r="K59" s="484"/>
      <c r="L59" s="484"/>
      <c r="M59" s="484"/>
      <c r="N59" s="484"/>
      <c r="O59" s="484"/>
      <c r="P59" s="484"/>
      <c r="Q59" s="484"/>
      <c r="R59" s="472"/>
      <c r="S59" s="473"/>
      <c r="T59" s="473"/>
      <c r="U59" s="473"/>
      <c r="V59" s="473"/>
      <c r="W59" s="473"/>
      <c r="X59" s="473"/>
      <c r="Y59" s="473"/>
      <c r="Z59" s="473"/>
      <c r="AA59" s="473"/>
      <c r="AB59" s="474"/>
      <c r="AC59" s="472"/>
      <c r="AD59" s="473"/>
      <c r="AE59" s="473"/>
      <c r="AF59" s="473"/>
      <c r="AG59" s="473"/>
      <c r="AH59" s="473"/>
      <c r="AI59" s="473"/>
      <c r="AJ59" s="473"/>
      <c r="AK59" s="473"/>
      <c r="AL59" s="474"/>
      <c r="AM59" s="300"/>
      <c r="AN59" s="548"/>
      <c r="AO59" s="548"/>
      <c r="AP59" s="548"/>
      <c r="AQ59" s="548"/>
      <c r="AR59" s="548"/>
      <c r="AS59" s="548"/>
      <c r="AT59" s="548"/>
      <c r="AU59" s="548"/>
      <c r="AV59" s="548"/>
      <c r="AW59" s="309"/>
      <c r="AX59" s="142"/>
      <c r="AY59" s="140"/>
      <c r="AZ59" s="475" t="e" cm="1">
        <f t="array" ref="AZ59">SUM(AC22:AL65+AN30)</f>
        <v>#VALUE!</v>
      </c>
      <c r="BA59" s="476"/>
      <c r="BB59" s="476"/>
      <c r="BC59" s="476"/>
      <c r="BD59" s="476"/>
      <c r="BE59" s="476"/>
      <c r="BF59" s="476"/>
      <c r="BG59" s="476"/>
      <c r="BH59" s="144"/>
      <c r="BI59" s="144"/>
    </row>
    <row r="60" spans="2:81" ht="12" customHeight="1" x14ac:dyDescent="0.2">
      <c r="B60" s="481"/>
      <c r="C60" s="482"/>
      <c r="D60" s="482"/>
      <c r="E60" s="482"/>
      <c r="F60" s="482"/>
      <c r="G60" s="482"/>
      <c r="H60" s="482"/>
      <c r="I60" s="482"/>
      <c r="J60" s="482"/>
      <c r="K60" s="482"/>
      <c r="L60" s="482"/>
      <c r="M60" s="482"/>
      <c r="N60" s="482"/>
      <c r="O60" s="482"/>
      <c r="P60" s="482"/>
      <c r="Q60" s="482"/>
      <c r="R60" s="469"/>
      <c r="S60" s="470"/>
      <c r="T60" s="470"/>
      <c r="U60" s="470"/>
      <c r="V60" s="470"/>
      <c r="W60" s="470"/>
      <c r="X60" s="470"/>
      <c r="Y60" s="470"/>
      <c r="Z60" s="470"/>
      <c r="AA60" s="470"/>
      <c r="AB60" s="471"/>
      <c r="AC60" s="469"/>
      <c r="AD60" s="470"/>
      <c r="AE60" s="470"/>
      <c r="AF60" s="470"/>
      <c r="AG60" s="470"/>
      <c r="AH60" s="470"/>
      <c r="AI60" s="470"/>
      <c r="AJ60" s="470"/>
      <c r="AK60" s="470"/>
      <c r="AL60" s="471"/>
      <c r="AM60" s="300"/>
      <c r="AN60" s="548"/>
      <c r="AO60" s="548"/>
      <c r="AP60" s="548"/>
      <c r="AQ60" s="548"/>
      <c r="AR60" s="548"/>
      <c r="AS60" s="548"/>
      <c r="AT60" s="548"/>
      <c r="AU60" s="548"/>
      <c r="AV60" s="548"/>
      <c r="AW60" s="309"/>
      <c r="AX60" s="142"/>
      <c r="AY60" s="140"/>
      <c r="AZ60" s="140"/>
    </row>
    <row r="61" spans="2:81" ht="12" customHeight="1" x14ac:dyDescent="0.2">
      <c r="B61" s="483"/>
      <c r="C61" s="484"/>
      <c r="D61" s="484"/>
      <c r="E61" s="484"/>
      <c r="F61" s="484"/>
      <c r="G61" s="484"/>
      <c r="H61" s="484"/>
      <c r="I61" s="484"/>
      <c r="J61" s="484"/>
      <c r="K61" s="484"/>
      <c r="L61" s="484"/>
      <c r="M61" s="484"/>
      <c r="N61" s="484"/>
      <c r="O61" s="484"/>
      <c r="P61" s="484"/>
      <c r="Q61" s="484"/>
      <c r="R61" s="472"/>
      <c r="S61" s="473"/>
      <c r="T61" s="473"/>
      <c r="U61" s="473"/>
      <c r="V61" s="473"/>
      <c r="W61" s="473"/>
      <c r="X61" s="473"/>
      <c r="Y61" s="473"/>
      <c r="Z61" s="473"/>
      <c r="AA61" s="473"/>
      <c r="AB61" s="474"/>
      <c r="AC61" s="472"/>
      <c r="AD61" s="473"/>
      <c r="AE61" s="473"/>
      <c r="AF61" s="473"/>
      <c r="AG61" s="473"/>
      <c r="AH61" s="473"/>
      <c r="AI61" s="473"/>
      <c r="AJ61" s="473"/>
      <c r="AK61" s="473"/>
      <c r="AL61" s="474"/>
      <c r="AM61" s="300"/>
      <c r="AN61" s="548"/>
      <c r="AO61" s="548"/>
      <c r="AP61" s="548"/>
      <c r="AQ61" s="548"/>
      <c r="AR61" s="548"/>
      <c r="AS61" s="548"/>
      <c r="AT61" s="548"/>
      <c r="AU61" s="548"/>
      <c r="AV61" s="548"/>
      <c r="AW61" s="309"/>
      <c r="AX61" s="142"/>
      <c r="AY61" s="140"/>
      <c r="AZ61" s="140"/>
    </row>
    <row r="62" spans="2:81" ht="12" customHeight="1" x14ac:dyDescent="0.2">
      <c r="B62" s="481"/>
      <c r="C62" s="482"/>
      <c r="D62" s="482"/>
      <c r="E62" s="482"/>
      <c r="F62" s="482"/>
      <c r="G62" s="482"/>
      <c r="H62" s="482"/>
      <c r="I62" s="482"/>
      <c r="J62" s="482"/>
      <c r="K62" s="482"/>
      <c r="L62" s="482"/>
      <c r="M62" s="482"/>
      <c r="N62" s="482"/>
      <c r="O62" s="482"/>
      <c r="P62" s="482"/>
      <c r="Q62" s="482"/>
      <c r="R62" s="469"/>
      <c r="S62" s="470"/>
      <c r="T62" s="470"/>
      <c r="U62" s="470"/>
      <c r="V62" s="470"/>
      <c r="W62" s="470"/>
      <c r="X62" s="470"/>
      <c r="Y62" s="470"/>
      <c r="Z62" s="470"/>
      <c r="AA62" s="470"/>
      <c r="AB62" s="471"/>
      <c r="AC62" s="469"/>
      <c r="AD62" s="470"/>
      <c r="AE62" s="470"/>
      <c r="AF62" s="470"/>
      <c r="AG62" s="470"/>
      <c r="AH62" s="470"/>
      <c r="AI62" s="470"/>
      <c r="AJ62" s="470"/>
      <c r="AK62" s="470"/>
      <c r="AL62" s="471"/>
      <c r="AM62" s="300"/>
      <c r="AN62" s="548"/>
      <c r="AO62" s="548"/>
      <c r="AP62" s="548"/>
      <c r="AQ62" s="548"/>
      <c r="AR62" s="548"/>
      <c r="AS62" s="548"/>
      <c r="AT62" s="548"/>
      <c r="AU62" s="548"/>
      <c r="AV62" s="548"/>
      <c r="AW62" s="309"/>
      <c r="AX62" s="142"/>
      <c r="AY62" s="140"/>
      <c r="AZ62" s="140"/>
    </row>
    <row r="63" spans="2:81" ht="12" customHeight="1" x14ac:dyDescent="0.2">
      <c r="B63" s="483"/>
      <c r="C63" s="484"/>
      <c r="D63" s="484"/>
      <c r="E63" s="484"/>
      <c r="F63" s="484"/>
      <c r="G63" s="484"/>
      <c r="H63" s="484"/>
      <c r="I63" s="484"/>
      <c r="J63" s="484"/>
      <c r="K63" s="484"/>
      <c r="L63" s="484"/>
      <c r="M63" s="484"/>
      <c r="N63" s="484"/>
      <c r="O63" s="484"/>
      <c r="P63" s="484"/>
      <c r="Q63" s="484"/>
      <c r="R63" s="472"/>
      <c r="S63" s="473"/>
      <c r="T63" s="473"/>
      <c r="U63" s="473"/>
      <c r="V63" s="473"/>
      <c r="W63" s="473"/>
      <c r="X63" s="473"/>
      <c r="Y63" s="473"/>
      <c r="Z63" s="473"/>
      <c r="AA63" s="473"/>
      <c r="AB63" s="474"/>
      <c r="AC63" s="472"/>
      <c r="AD63" s="473"/>
      <c r="AE63" s="473"/>
      <c r="AF63" s="473"/>
      <c r="AG63" s="473"/>
      <c r="AH63" s="473"/>
      <c r="AI63" s="473"/>
      <c r="AJ63" s="473"/>
      <c r="AK63" s="473"/>
      <c r="AL63" s="474"/>
      <c r="AM63" s="300"/>
      <c r="AN63" s="548"/>
      <c r="AO63" s="548"/>
      <c r="AP63" s="548"/>
      <c r="AQ63" s="548"/>
      <c r="AR63" s="548"/>
      <c r="AS63" s="548"/>
      <c r="AT63" s="548"/>
      <c r="AU63" s="548"/>
      <c r="AV63" s="548"/>
      <c r="AW63" s="309"/>
      <c r="AX63" s="142"/>
      <c r="AY63" s="140"/>
      <c r="AZ63" s="140"/>
    </row>
    <row r="64" spans="2:81" ht="12" customHeight="1" x14ac:dyDescent="0.2">
      <c r="B64" s="485"/>
      <c r="C64" s="486"/>
      <c r="D64" s="486"/>
      <c r="E64" s="486"/>
      <c r="F64" s="486"/>
      <c r="G64" s="486"/>
      <c r="H64" s="486"/>
      <c r="I64" s="486"/>
      <c r="J64" s="486"/>
      <c r="K64" s="486"/>
      <c r="L64" s="486"/>
      <c r="M64" s="486"/>
      <c r="N64" s="486"/>
      <c r="O64" s="486"/>
      <c r="P64" s="486"/>
      <c r="Q64" s="486"/>
      <c r="R64" s="469"/>
      <c r="S64" s="470"/>
      <c r="T64" s="470"/>
      <c r="U64" s="470"/>
      <c r="V64" s="470"/>
      <c r="W64" s="470"/>
      <c r="X64" s="470"/>
      <c r="Y64" s="470"/>
      <c r="Z64" s="470"/>
      <c r="AA64" s="470"/>
      <c r="AB64" s="471"/>
      <c r="AC64" s="469"/>
      <c r="AD64" s="470"/>
      <c r="AE64" s="470"/>
      <c r="AF64" s="470"/>
      <c r="AG64" s="470"/>
      <c r="AH64" s="470"/>
      <c r="AI64" s="470"/>
      <c r="AJ64" s="470"/>
      <c r="AK64" s="470"/>
      <c r="AL64" s="471"/>
      <c r="AM64" s="300"/>
      <c r="AN64" s="548"/>
      <c r="AO64" s="548"/>
      <c r="AP64" s="548"/>
      <c r="AQ64" s="548"/>
      <c r="AR64" s="548"/>
      <c r="AS64" s="548"/>
      <c r="AT64" s="548"/>
      <c r="AU64" s="548"/>
      <c r="AV64" s="548"/>
      <c r="AW64" s="309"/>
      <c r="AX64" s="142"/>
      <c r="AY64" s="140"/>
      <c r="AZ64" s="140"/>
    </row>
    <row r="65" spans="2:62" ht="12" customHeight="1" x14ac:dyDescent="0.2">
      <c r="B65" s="487"/>
      <c r="C65" s="488"/>
      <c r="D65" s="488"/>
      <c r="E65" s="488"/>
      <c r="F65" s="488"/>
      <c r="G65" s="488"/>
      <c r="H65" s="488"/>
      <c r="I65" s="488"/>
      <c r="J65" s="488"/>
      <c r="K65" s="488"/>
      <c r="L65" s="488"/>
      <c r="M65" s="488"/>
      <c r="N65" s="488"/>
      <c r="O65" s="488"/>
      <c r="P65" s="488"/>
      <c r="Q65" s="488"/>
      <c r="R65" s="472"/>
      <c r="S65" s="473"/>
      <c r="T65" s="473"/>
      <c r="U65" s="473"/>
      <c r="V65" s="473"/>
      <c r="W65" s="473"/>
      <c r="X65" s="473"/>
      <c r="Y65" s="473"/>
      <c r="Z65" s="473"/>
      <c r="AA65" s="473"/>
      <c r="AB65" s="474"/>
      <c r="AC65" s="472"/>
      <c r="AD65" s="473"/>
      <c r="AE65" s="473"/>
      <c r="AF65" s="473"/>
      <c r="AG65" s="473"/>
      <c r="AH65" s="473"/>
      <c r="AI65" s="473"/>
      <c r="AJ65" s="473"/>
      <c r="AK65" s="473"/>
      <c r="AL65" s="474"/>
      <c r="AM65" s="311"/>
      <c r="AN65" s="548"/>
      <c r="AO65" s="548"/>
      <c r="AP65" s="548"/>
      <c r="AQ65" s="548"/>
      <c r="AR65" s="548"/>
      <c r="AS65" s="548"/>
      <c r="AT65" s="548"/>
      <c r="AU65" s="548"/>
      <c r="AV65" s="548"/>
      <c r="AW65" s="314"/>
      <c r="AX65" s="142"/>
      <c r="AY65" s="140"/>
      <c r="AZ65" s="140"/>
    </row>
    <row r="66" spans="2:62" ht="12" customHeight="1" x14ac:dyDescent="0.25">
      <c r="B66" s="485"/>
      <c r="C66" s="549"/>
      <c r="D66" s="549"/>
      <c r="E66" s="549"/>
      <c r="F66" s="549"/>
      <c r="G66" s="549"/>
      <c r="H66" s="549"/>
      <c r="I66" s="549"/>
      <c r="J66" s="549"/>
      <c r="K66" s="549"/>
      <c r="L66" s="549"/>
      <c r="M66" s="549"/>
      <c r="N66" s="549"/>
      <c r="O66" s="549"/>
      <c r="P66" s="549"/>
      <c r="Q66" s="550"/>
      <c r="R66" s="469"/>
      <c r="S66" s="470"/>
      <c r="T66" s="470"/>
      <c r="U66" s="470"/>
      <c r="V66" s="470"/>
      <c r="W66" s="470"/>
      <c r="X66" s="470"/>
      <c r="Y66" s="470"/>
      <c r="Z66" s="470"/>
      <c r="AA66" s="470"/>
      <c r="AB66" s="471"/>
      <c r="AC66" s="469"/>
      <c r="AD66" s="470"/>
      <c r="AE66" s="470"/>
      <c r="AF66" s="470"/>
      <c r="AG66" s="470"/>
      <c r="AH66" s="470"/>
      <c r="AI66" s="470"/>
      <c r="AJ66" s="470"/>
      <c r="AK66" s="470"/>
      <c r="AL66" s="471"/>
      <c r="AM66" s="300"/>
      <c r="AN66" s="548"/>
      <c r="AO66" s="548"/>
      <c r="AP66" s="548"/>
      <c r="AQ66" s="548"/>
      <c r="AR66" s="548"/>
      <c r="AS66" s="548"/>
      <c r="AT66" s="548"/>
      <c r="AU66" s="548"/>
      <c r="AV66" s="548"/>
      <c r="AW66" s="307"/>
      <c r="AX66" s="140"/>
      <c r="AZ66" s="144"/>
      <c r="BA66" s="144"/>
      <c r="BB66" s="144"/>
      <c r="BC66" s="144"/>
      <c r="BD66" s="144"/>
      <c r="BE66" s="144"/>
      <c r="BF66" s="144"/>
      <c r="BG66" s="144"/>
      <c r="BH66" s="144"/>
      <c r="BI66" s="144"/>
    </row>
    <row r="67" spans="2:62" ht="12" customHeight="1" x14ac:dyDescent="0.25">
      <c r="B67" s="551"/>
      <c r="C67" s="552"/>
      <c r="D67" s="552"/>
      <c r="E67" s="552"/>
      <c r="F67" s="552"/>
      <c r="G67" s="552"/>
      <c r="H67" s="552"/>
      <c r="I67" s="552"/>
      <c r="J67" s="552"/>
      <c r="K67" s="552"/>
      <c r="L67" s="552"/>
      <c r="M67" s="552"/>
      <c r="N67" s="552"/>
      <c r="O67" s="552"/>
      <c r="P67" s="552"/>
      <c r="Q67" s="553"/>
      <c r="R67" s="472"/>
      <c r="S67" s="473"/>
      <c r="T67" s="473"/>
      <c r="U67" s="473"/>
      <c r="V67" s="473"/>
      <c r="W67" s="473"/>
      <c r="X67" s="473"/>
      <c r="Y67" s="473"/>
      <c r="Z67" s="473"/>
      <c r="AA67" s="473"/>
      <c r="AB67" s="474"/>
      <c r="AC67" s="472"/>
      <c r="AD67" s="473"/>
      <c r="AE67" s="473"/>
      <c r="AF67" s="473"/>
      <c r="AG67" s="473"/>
      <c r="AH67" s="473"/>
      <c r="AI67" s="473"/>
      <c r="AJ67" s="473"/>
      <c r="AK67" s="473"/>
      <c r="AL67" s="474"/>
      <c r="AM67" s="300"/>
      <c r="AN67" s="548"/>
      <c r="AO67" s="548"/>
      <c r="AP67" s="548"/>
      <c r="AQ67" s="548"/>
      <c r="AR67" s="548"/>
      <c r="AS67" s="548"/>
      <c r="AT67" s="548"/>
      <c r="AU67" s="548"/>
      <c r="AV67" s="548"/>
      <c r="AW67" s="307"/>
      <c r="AX67" s="140"/>
      <c r="AZ67" s="144"/>
      <c r="BA67" s="144"/>
      <c r="BB67" s="144"/>
      <c r="BC67" s="144"/>
      <c r="BD67" s="144"/>
      <c r="BE67" s="144"/>
      <c r="BF67" s="144"/>
      <c r="BG67" s="144"/>
      <c r="BH67" s="144"/>
      <c r="BI67" s="144"/>
    </row>
    <row r="68" spans="2:62" ht="12" customHeight="1" x14ac:dyDescent="0.25">
      <c r="B68" s="485"/>
      <c r="C68" s="549"/>
      <c r="D68" s="549"/>
      <c r="E68" s="549"/>
      <c r="F68" s="549"/>
      <c r="G68" s="549"/>
      <c r="H68" s="549"/>
      <c r="I68" s="549"/>
      <c r="J68" s="549"/>
      <c r="K68" s="549"/>
      <c r="L68" s="549"/>
      <c r="M68" s="549"/>
      <c r="N68" s="549"/>
      <c r="O68" s="549"/>
      <c r="P68" s="549"/>
      <c r="Q68" s="550"/>
      <c r="R68" s="469"/>
      <c r="S68" s="470"/>
      <c r="T68" s="470"/>
      <c r="U68" s="470"/>
      <c r="V68" s="470"/>
      <c r="W68" s="470"/>
      <c r="X68" s="470"/>
      <c r="Y68" s="470"/>
      <c r="Z68" s="470"/>
      <c r="AA68" s="470"/>
      <c r="AB68" s="471"/>
      <c r="AC68" s="469"/>
      <c r="AD68" s="470"/>
      <c r="AE68" s="470"/>
      <c r="AF68" s="470"/>
      <c r="AG68" s="470"/>
      <c r="AH68" s="470"/>
      <c r="AI68" s="470"/>
      <c r="AJ68" s="470"/>
      <c r="AK68" s="470"/>
      <c r="AL68" s="471"/>
      <c r="AM68" s="300"/>
      <c r="AN68" s="548"/>
      <c r="AO68" s="548"/>
      <c r="AP68" s="548"/>
      <c r="AQ68" s="548"/>
      <c r="AR68" s="548"/>
      <c r="AS68" s="548"/>
      <c r="AT68" s="548"/>
      <c r="AU68" s="548"/>
      <c r="AV68" s="548"/>
      <c r="AW68" s="307"/>
      <c r="AX68" s="140"/>
      <c r="AZ68" s="144"/>
      <c r="BA68" s="144"/>
      <c r="BB68" s="144"/>
      <c r="BC68" s="144"/>
      <c r="BD68" s="144"/>
      <c r="BE68" s="144"/>
      <c r="BF68" s="144"/>
      <c r="BG68" s="144"/>
      <c r="BH68" s="144"/>
      <c r="BI68" s="144"/>
    </row>
    <row r="69" spans="2:62" ht="12" customHeight="1" x14ac:dyDescent="0.25">
      <c r="B69" s="551"/>
      <c r="C69" s="552"/>
      <c r="D69" s="552"/>
      <c r="E69" s="552"/>
      <c r="F69" s="552"/>
      <c r="G69" s="552"/>
      <c r="H69" s="552"/>
      <c r="I69" s="552"/>
      <c r="J69" s="552"/>
      <c r="K69" s="552"/>
      <c r="L69" s="552"/>
      <c r="M69" s="552"/>
      <c r="N69" s="552"/>
      <c r="O69" s="552"/>
      <c r="P69" s="552"/>
      <c r="Q69" s="553"/>
      <c r="R69" s="472"/>
      <c r="S69" s="473"/>
      <c r="T69" s="473"/>
      <c r="U69" s="473"/>
      <c r="V69" s="473"/>
      <c r="W69" s="473"/>
      <c r="X69" s="473"/>
      <c r="Y69" s="473"/>
      <c r="Z69" s="473"/>
      <c r="AA69" s="473"/>
      <c r="AB69" s="474"/>
      <c r="AC69" s="472"/>
      <c r="AD69" s="473"/>
      <c r="AE69" s="473"/>
      <c r="AF69" s="473"/>
      <c r="AG69" s="473"/>
      <c r="AH69" s="473"/>
      <c r="AI69" s="473"/>
      <c r="AJ69" s="473"/>
      <c r="AK69" s="473"/>
      <c r="AL69" s="474"/>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81"/>
      <c r="C70" s="482"/>
      <c r="D70" s="482"/>
      <c r="E70" s="482"/>
      <c r="F70" s="482"/>
      <c r="G70" s="482"/>
      <c r="H70" s="482"/>
      <c r="I70" s="482"/>
      <c r="J70" s="482"/>
      <c r="K70" s="482"/>
      <c r="L70" s="482"/>
      <c r="M70" s="482"/>
      <c r="N70" s="482"/>
      <c r="O70" s="482"/>
      <c r="P70" s="482"/>
      <c r="Q70" s="482"/>
      <c r="R70" s="469"/>
      <c r="S70" s="470"/>
      <c r="T70" s="470"/>
      <c r="U70" s="470"/>
      <c r="V70" s="470"/>
      <c r="W70" s="470"/>
      <c r="X70" s="470"/>
      <c r="Y70" s="470"/>
      <c r="Z70" s="470"/>
      <c r="AA70" s="470"/>
      <c r="AB70" s="471"/>
      <c r="AC70" s="469"/>
      <c r="AD70" s="470"/>
      <c r="AE70" s="470"/>
      <c r="AF70" s="470"/>
      <c r="AG70" s="470"/>
      <c r="AH70" s="470"/>
      <c r="AI70" s="470"/>
      <c r="AJ70" s="470"/>
      <c r="AK70" s="470"/>
      <c r="AL70" s="471"/>
      <c r="AM70" s="300"/>
      <c r="AN70" s="548"/>
      <c r="AO70" s="548"/>
      <c r="AP70" s="548"/>
      <c r="AQ70" s="548"/>
      <c r="AR70" s="548"/>
      <c r="AS70" s="548"/>
      <c r="AT70" s="548"/>
      <c r="AU70" s="548"/>
      <c r="AV70" s="548"/>
      <c r="AW70" s="307"/>
      <c r="AX70" s="140"/>
      <c r="AY70" s="142"/>
      <c r="AZ70" s="147"/>
      <c r="BA70" s="147"/>
      <c r="BB70" s="147"/>
      <c r="BC70" s="147"/>
      <c r="BD70" s="148"/>
      <c r="BE70" s="148"/>
      <c r="BF70" s="148"/>
      <c r="BG70" s="148"/>
      <c r="BH70" s="148"/>
      <c r="BI70" s="148"/>
      <c r="BJ70" s="140"/>
    </row>
    <row r="71" spans="2:62" ht="12" customHeight="1" x14ac:dyDescent="0.25">
      <c r="B71" s="483"/>
      <c r="C71" s="484"/>
      <c r="D71" s="484"/>
      <c r="E71" s="484"/>
      <c r="F71" s="484"/>
      <c r="G71" s="484"/>
      <c r="H71" s="484"/>
      <c r="I71" s="484"/>
      <c r="J71" s="484"/>
      <c r="K71" s="484"/>
      <c r="L71" s="484"/>
      <c r="M71" s="484"/>
      <c r="N71" s="484"/>
      <c r="O71" s="484"/>
      <c r="P71" s="484"/>
      <c r="Q71" s="484"/>
      <c r="R71" s="472"/>
      <c r="S71" s="473"/>
      <c r="T71" s="473"/>
      <c r="U71" s="473"/>
      <c r="V71" s="473"/>
      <c r="W71" s="473"/>
      <c r="X71" s="473"/>
      <c r="Y71" s="473"/>
      <c r="Z71" s="473"/>
      <c r="AA71" s="473"/>
      <c r="AB71" s="474"/>
      <c r="AC71" s="472"/>
      <c r="AD71" s="473"/>
      <c r="AE71" s="473"/>
      <c r="AF71" s="473"/>
      <c r="AG71" s="473"/>
      <c r="AH71" s="473"/>
      <c r="AI71" s="473"/>
      <c r="AJ71" s="473"/>
      <c r="AK71" s="473"/>
      <c r="AL71" s="474"/>
      <c r="AM71" s="300"/>
      <c r="AN71" s="548"/>
      <c r="AO71" s="548"/>
      <c r="AP71" s="548"/>
      <c r="AQ71" s="548"/>
      <c r="AR71" s="548"/>
      <c r="AS71" s="548"/>
      <c r="AT71" s="548"/>
      <c r="AU71" s="548"/>
      <c r="AV71" s="548"/>
      <c r="AW71" s="307"/>
      <c r="AX71" s="140"/>
      <c r="AY71" s="140"/>
      <c r="AZ71" s="475"/>
      <c r="BA71" s="475"/>
      <c r="BB71" s="475"/>
      <c r="BC71" s="475"/>
      <c r="BD71" s="475"/>
      <c r="BE71" s="475"/>
      <c r="BF71" s="475"/>
      <c r="BG71" s="475"/>
      <c r="BH71" s="475"/>
      <c r="BI71" s="475"/>
    </row>
    <row r="72" spans="2:62" ht="12" customHeight="1" x14ac:dyDescent="0.25">
      <c r="B72" s="481"/>
      <c r="C72" s="482"/>
      <c r="D72" s="482"/>
      <c r="E72" s="482"/>
      <c r="F72" s="482"/>
      <c r="G72" s="482"/>
      <c r="H72" s="482"/>
      <c r="I72" s="482"/>
      <c r="J72" s="482"/>
      <c r="K72" s="482"/>
      <c r="L72" s="482"/>
      <c r="M72" s="482"/>
      <c r="N72" s="482"/>
      <c r="O72" s="482"/>
      <c r="P72" s="482"/>
      <c r="Q72" s="482"/>
      <c r="R72" s="469"/>
      <c r="S72" s="470"/>
      <c r="T72" s="470"/>
      <c r="U72" s="470"/>
      <c r="V72" s="470"/>
      <c r="W72" s="470"/>
      <c r="X72" s="470"/>
      <c r="Y72" s="470"/>
      <c r="Z72" s="470"/>
      <c r="AA72" s="470"/>
      <c r="AB72" s="471"/>
      <c r="AC72" s="469"/>
      <c r="AD72" s="470"/>
      <c r="AE72" s="470"/>
      <c r="AF72" s="470"/>
      <c r="AG72" s="470"/>
      <c r="AH72" s="470"/>
      <c r="AI72" s="470"/>
      <c r="AJ72" s="470"/>
      <c r="AK72" s="470"/>
      <c r="AL72" s="471"/>
      <c r="AM72" s="300"/>
      <c r="AN72" s="548"/>
      <c r="AO72" s="548"/>
      <c r="AP72" s="548"/>
      <c r="AQ72" s="548"/>
      <c r="AR72" s="548"/>
      <c r="AS72" s="548"/>
      <c r="AT72" s="548"/>
      <c r="AU72" s="548"/>
      <c r="AV72" s="548"/>
      <c r="AW72" s="309"/>
      <c r="AY72" s="140"/>
      <c r="AZ72" s="146">
        <f>SUM(AC36:AL79)+AN44</f>
        <v>0</v>
      </c>
      <c r="BA72" s="144"/>
      <c r="BB72" s="144"/>
      <c r="BC72" s="144"/>
      <c r="BD72" s="144"/>
      <c r="BE72" s="144"/>
      <c r="BF72" s="144"/>
      <c r="BG72" s="144"/>
      <c r="BH72" s="144"/>
      <c r="BI72" s="144"/>
    </row>
    <row r="73" spans="2:62" ht="12" customHeight="1" x14ac:dyDescent="0.2">
      <c r="B73" s="483"/>
      <c r="C73" s="484"/>
      <c r="D73" s="484"/>
      <c r="E73" s="484"/>
      <c r="F73" s="484"/>
      <c r="G73" s="484"/>
      <c r="H73" s="484"/>
      <c r="I73" s="484"/>
      <c r="J73" s="484"/>
      <c r="K73" s="484"/>
      <c r="L73" s="484"/>
      <c r="M73" s="484"/>
      <c r="N73" s="484"/>
      <c r="O73" s="484"/>
      <c r="P73" s="484"/>
      <c r="Q73" s="484"/>
      <c r="R73" s="472"/>
      <c r="S73" s="473"/>
      <c r="T73" s="473"/>
      <c r="U73" s="473"/>
      <c r="V73" s="473"/>
      <c r="W73" s="473"/>
      <c r="X73" s="473"/>
      <c r="Y73" s="473"/>
      <c r="Z73" s="473"/>
      <c r="AA73" s="473"/>
      <c r="AB73" s="474"/>
      <c r="AC73" s="472"/>
      <c r="AD73" s="473"/>
      <c r="AE73" s="473"/>
      <c r="AF73" s="473"/>
      <c r="AG73" s="473"/>
      <c r="AH73" s="473"/>
      <c r="AI73" s="473"/>
      <c r="AJ73" s="473"/>
      <c r="AK73" s="473"/>
      <c r="AL73" s="474"/>
      <c r="AM73" s="300"/>
      <c r="AN73" s="310"/>
      <c r="AO73" s="310"/>
      <c r="AP73" s="310"/>
      <c r="AQ73" s="310"/>
      <c r="AR73" s="310"/>
      <c r="AS73" s="310"/>
      <c r="AT73" s="310"/>
      <c r="AU73" s="310"/>
      <c r="AV73" s="310"/>
      <c r="AW73" s="309"/>
      <c r="AX73" s="142"/>
      <c r="AY73" s="140"/>
      <c r="AZ73" s="475" cm="1">
        <f t="array" ref="AZ73">SUM(AC36:AL79+AN44)</f>
        <v>0</v>
      </c>
      <c r="BA73" s="476"/>
      <c r="BB73" s="476"/>
      <c r="BC73" s="476"/>
      <c r="BD73" s="476"/>
      <c r="BE73" s="476"/>
      <c r="BF73" s="476"/>
      <c r="BG73" s="476"/>
      <c r="BH73" s="144"/>
      <c r="BI73" s="144"/>
    </row>
    <row r="74" spans="2:62" ht="12" customHeight="1" x14ac:dyDescent="0.2">
      <c r="B74" s="481"/>
      <c r="C74" s="482"/>
      <c r="D74" s="482"/>
      <c r="E74" s="482"/>
      <c r="F74" s="482"/>
      <c r="G74" s="482"/>
      <c r="H74" s="482"/>
      <c r="I74" s="482"/>
      <c r="J74" s="482"/>
      <c r="K74" s="482"/>
      <c r="L74" s="482"/>
      <c r="M74" s="482"/>
      <c r="N74" s="482"/>
      <c r="O74" s="482"/>
      <c r="P74" s="482"/>
      <c r="Q74" s="482"/>
      <c r="R74" s="469"/>
      <c r="S74" s="470"/>
      <c r="T74" s="470"/>
      <c r="U74" s="470"/>
      <c r="V74" s="470"/>
      <c r="W74" s="470"/>
      <c r="X74" s="470"/>
      <c r="Y74" s="470"/>
      <c r="Z74" s="470"/>
      <c r="AA74" s="470"/>
      <c r="AB74" s="471"/>
      <c r="AC74" s="469"/>
      <c r="AD74" s="470"/>
      <c r="AE74" s="470"/>
      <c r="AF74" s="470"/>
      <c r="AG74" s="470"/>
      <c r="AH74" s="470"/>
      <c r="AI74" s="470"/>
      <c r="AJ74" s="470"/>
      <c r="AK74" s="470"/>
      <c r="AL74" s="471"/>
      <c r="AM74" s="300"/>
      <c r="AN74" s="310"/>
      <c r="AO74" s="310"/>
      <c r="AP74" s="310"/>
      <c r="AQ74" s="310"/>
      <c r="AR74" s="310"/>
      <c r="AS74" s="310"/>
      <c r="AT74" s="310"/>
      <c r="AU74" s="310"/>
      <c r="AV74" s="310"/>
      <c r="AW74" s="309"/>
      <c r="AX74" s="142"/>
      <c r="AY74" s="140"/>
      <c r="AZ74" s="140"/>
    </row>
    <row r="75" spans="2:62" ht="12" customHeight="1" x14ac:dyDescent="0.2">
      <c r="B75" s="483"/>
      <c r="C75" s="484"/>
      <c r="D75" s="484"/>
      <c r="E75" s="484"/>
      <c r="F75" s="484"/>
      <c r="G75" s="484"/>
      <c r="H75" s="484"/>
      <c r="I75" s="484"/>
      <c r="J75" s="484"/>
      <c r="K75" s="484"/>
      <c r="L75" s="484"/>
      <c r="M75" s="484"/>
      <c r="N75" s="484"/>
      <c r="O75" s="484"/>
      <c r="P75" s="484"/>
      <c r="Q75" s="484"/>
      <c r="R75" s="472"/>
      <c r="S75" s="473"/>
      <c r="T75" s="473"/>
      <c r="U75" s="473"/>
      <c r="V75" s="473"/>
      <c r="W75" s="473"/>
      <c r="X75" s="473"/>
      <c r="Y75" s="473"/>
      <c r="Z75" s="473"/>
      <c r="AA75" s="473"/>
      <c r="AB75" s="474"/>
      <c r="AC75" s="472"/>
      <c r="AD75" s="473"/>
      <c r="AE75" s="473"/>
      <c r="AF75" s="473"/>
      <c r="AG75" s="473"/>
      <c r="AH75" s="473"/>
      <c r="AI75" s="473"/>
      <c r="AJ75" s="473"/>
      <c r="AK75" s="473"/>
      <c r="AL75" s="474"/>
      <c r="AM75" s="300"/>
      <c r="AN75" s="308"/>
      <c r="AO75" s="308"/>
      <c r="AP75" s="308"/>
      <c r="AQ75" s="308"/>
      <c r="AR75" s="308"/>
      <c r="AS75" s="308"/>
      <c r="AT75" s="308"/>
      <c r="AU75" s="308"/>
      <c r="AV75" s="308"/>
      <c r="AW75" s="309"/>
      <c r="AX75" s="142"/>
      <c r="AY75" s="140"/>
      <c r="AZ75" s="140"/>
    </row>
    <row r="76" spans="2:62" ht="12" customHeight="1" x14ac:dyDescent="0.2">
      <c r="B76" s="481"/>
      <c r="C76" s="482"/>
      <c r="D76" s="482"/>
      <c r="E76" s="482"/>
      <c r="F76" s="482"/>
      <c r="G76" s="482"/>
      <c r="H76" s="482"/>
      <c r="I76" s="482"/>
      <c r="J76" s="482"/>
      <c r="K76" s="482"/>
      <c r="L76" s="482"/>
      <c r="M76" s="482"/>
      <c r="N76" s="482"/>
      <c r="O76" s="482"/>
      <c r="P76" s="482"/>
      <c r="Q76" s="482"/>
      <c r="R76" s="469"/>
      <c r="S76" s="470"/>
      <c r="T76" s="470"/>
      <c r="U76" s="470"/>
      <c r="V76" s="470"/>
      <c r="W76" s="470"/>
      <c r="X76" s="470"/>
      <c r="Y76" s="470"/>
      <c r="Z76" s="470"/>
      <c r="AA76" s="470"/>
      <c r="AB76" s="471"/>
      <c r="AC76" s="469"/>
      <c r="AD76" s="470"/>
      <c r="AE76" s="470"/>
      <c r="AF76" s="470"/>
      <c r="AG76" s="470"/>
      <c r="AH76" s="470"/>
      <c r="AI76" s="470"/>
      <c r="AJ76" s="470"/>
      <c r="AK76" s="470"/>
      <c r="AL76" s="471"/>
      <c r="AM76" s="300"/>
      <c r="AN76" s="308"/>
      <c r="AO76" s="308"/>
      <c r="AP76" s="308"/>
      <c r="AQ76" s="308"/>
      <c r="AR76" s="308"/>
      <c r="AS76" s="308"/>
      <c r="AT76" s="308"/>
      <c r="AU76" s="308"/>
      <c r="AV76" s="308"/>
      <c r="AW76" s="309"/>
      <c r="AX76" s="142"/>
      <c r="AY76" s="140"/>
      <c r="AZ76" s="140"/>
    </row>
    <row r="77" spans="2:62" ht="12" customHeight="1" x14ac:dyDescent="0.2">
      <c r="B77" s="483"/>
      <c r="C77" s="484"/>
      <c r="D77" s="484"/>
      <c r="E77" s="484"/>
      <c r="F77" s="484"/>
      <c r="G77" s="484"/>
      <c r="H77" s="484"/>
      <c r="I77" s="484"/>
      <c r="J77" s="484"/>
      <c r="K77" s="484"/>
      <c r="L77" s="484"/>
      <c r="M77" s="484"/>
      <c r="N77" s="484"/>
      <c r="O77" s="484"/>
      <c r="P77" s="484"/>
      <c r="Q77" s="484"/>
      <c r="R77" s="472"/>
      <c r="S77" s="473"/>
      <c r="T77" s="473"/>
      <c r="U77" s="473"/>
      <c r="V77" s="473"/>
      <c r="W77" s="473"/>
      <c r="X77" s="473"/>
      <c r="Y77" s="473"/>
      <c r="Z77" s="473"/>
      <c r="AA77" s="473"/>
      <c r="AB77" s="474"/>
      <c r="AC77" s="472"/>
      <c r="AD77" s="473"/>
      <c r="AE77" s="473"/>
      <c r="AF77" s="473"/>
      <c r="AG77" s="473"/>
      <c r="AH77" s="473"/>
      <c r="AI77" s="473"/>
      <c r="AJ77" s="473"/>
      <c r="AK77" s="473"/>
      <c r="AL77" s="474"/>
      <c r="AM77" s="300"/>
      <c r="AN77" s="308"/>
      <c r="AO77" s="308"/>
      <c r="AP77" s="308"/>
      <c r="AQ77" s="308"/>
      <c r="AR77" s="308"/>
      <c r="AS77" s="308"/>
      <c r="AT77" s="308"/>
      <c r="AU77" s="308"/>
      <c r="AV77" s="308"/>
      <c r="AW77" s="309"/>
      <c r="AX77" s="142"/>
      <c r="AY77" s="140"/>
      <c r="AZ77" s="140"/>
    </row>
    <row r="78" spans="2:62" ht="12" customHeight="1" x14ac:dyDescent="0.2">
      <c r="B78" s="485"/>
      <c r="C78" s="486"/>
      <c r="D78" s="486"/>
      <c r="E78" s="486"/>
      <c r="F78" s="486"/>
      <c r="G78" s="486"/>
      <c r="H78" s="486"/>
      <c r="I78" s="486"/>
      <c r="J78" s="486"/>
      <c r="K78" s="486"/>
      <c r="L78" s="486"/>
      <c r="M78" s="486"/>
      <c r="N78" s="486"/>
      <c r="O78" s="486"/>
      <c r="P78" s="486"/>
      <c r="Q78" s="486"/>
      <c r="R78" s="469"/>
      <c r="S78" s="470"/>
      <c r="T78" s="470"/>
      <c r="U78" s="470"/>
      <c r="V78" s="470"/>
      <c r="W78" s="470"/>
      <c r="X78" s="470"/>
      <c r="Y78" s="470"/>
      <c r="Z78" s="470"/>
      <c r="AA78" s="470"/>
      <c r="AB78" s="471"/>
      <c r="AC78" s="469"/>
      <c r="AD78" s="470"/>
      <c r="AE78" s="470"/>
      <c r="AF78" s="470"/>
      <c r="AG78" s="470"/>
      <c r="AH78" s="470"/>
      <c r="AI78" s="470"/>
      <c r="AJ78" s="470"/>
      <c r="AK78" s="470"/>
      <c r="AL78" s="471"/>
      <c r="AM78" s="300"/>
      <c r="AN78" s="308"/>
      <c r="AO78" s="308"/>
      <c r="AP78" s="308"/>
      <c r="AQ78" s="308"/>
      <c r="AR78" s="308"/>
      <c r="AS78" s="308"/>
      <c r="AT78" s="308"/>
      <c r="AU78" s="308"/>
      <c r="AV78" s="308"/>
      <c r="AW78" s="309"/>
      <c r="AX78" s="142"/>
      <c r="AY78" s="140"/>
      <c r="AZ78" s="140"/>
    </row>
    <row r="79" spans="2:62" ht="12" customHeight="1" x14ac:dyDescent="0.2">
      <c r="B79" s="487"/>
      <c r="C79" s="488"/>
      <c r="D79" s="488"/>
      <c r="E79" s="488"/>
      <c r="F79" s="488"/>
      <c r="G79" s="488"/>
      <c r="H79" s="488"/>
      <c r="I79" s="488"/>
      <c r="J79" s="488"/>
      <c r="K79" s="488"/>
      <c r="L79" s="488"/>
      <c r="M79" s="488"/>
      <c r="N79" s="488"/>
      <c r="O79" s="488"/>
      <c r="P79" s="488"/>
      <c r="Q79" s="488"/>
      <c r="R79" s="472"/>
      <c r="S79" s="473"/>
      <c r="T79" s="473"/>
      <c r="U79" s="473"/>
      <c r="V79" s="473"/>
      <c r="W79" s="473"/>
      <c r="X79" s="473"/>
      <c r="Y79" s="473"/>
      <c r="Z79" s="473"/>
      <c r="AA79" s="473"/>
      <c r="AB79" s="474"/>
      <c r="AC79" s="472"/>
      <c r="AD79" s="473"/>
      <c r="AE79" s="473"/>
      <c r="AF79" s="473"/>
      <c r="AG79" s="473"/>
      <c r="AH79" s="473"/>
      <c r="AI79" s="473"/>
      <c r="AJ79" s="473"/>
      <c r="AK79" s="473"/>
      <c r="AL79" s="474"/>
      <c r="AM79" s="311"/>
      <c r="AN79" s="312"/>
      <c r="AO79" s="312"/>
      <c r="AP79" s="312"/>
      <c r="AQ79" s="312"/>
      <c r="AR79" s="312"/>
      <c r="AS79" s="312"/>
      <c r="AT79" s="312"/>
      <c r="AU79" s="313"/>
      <c r="AV79" s="313"/>
      <c r="AW79" s="314"/>
      <c r="AX79" s="142"/>
      <c r="AY79" s="140"/>
      <c r="AZ79" s="140"/>
    </row>
    <row r="80" spans="2:62" ht="18" customHeight="1" x14ac:dyDescent="0.2">
      <c r="B80" s="232"/>
      <c r="C80" s="232" t="s">
        <v>110</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18" t="s">
        <v>73</v>
      </c>
      <c r="C82" s="518"/>
      <c r="D82" s="518"/>
      <c r="E82" s="518"/>
      <c r="F82" s="518"/>
      <c r="G82" s="518"/>
      <c r="H82" s="518"/>
      <c r="I82" s="518"/>
      <c r="J82" s="518"/>
      <c r="K82" s="518"/>
      <c r="L82" s="518"/>
      <c r="M82" s="518"/>
      <c r="N82" s="518"/>
      <c r="O82" s="518"/>
      <c r="P82" s="518"/>
      <c r="Q82" s="518"/>
      <c r="R82" s="518"/>
      <c r="S82" s="518"/>
      <c r="T82" s="518"/>
      <c r="U82" s="518"/>
      <c r="V82" s="518"/>
      <c r="W82" s="518"/>
      <c r="X82" s="518"/>
      <c r="Y82" s="518"/>
      <c r="Z82" s="518"/>
      <c r="AA82" s="518"/>
      <c r="AB82" s="518"/>
      <c r="AC82" s="518"/>
      <c r="AD82" s="518"/>
      <c r="AE82" s="518"/>
      <c r="AF82" s="518"/>
      <c r="AG82" s="518"/>
      <c r="AH82" s="518"/>
      <c r="AI82" s="518"/>
      <c r="AJ82" s="518"/>
      <c r="AK82" s="518"/>
      <c r="AL82" s="518"/>
      <c r="AM82" s="518"/>
      <c r="AN82" s="518"/>
      <c r="AO82" s="518"/>
      <c r="AP82" s="518"/>
      <c r="AQ82" s="518"/>
      <c r="AR82" s="518"/>
      <c r="AS82" s="518"/>
      <c r="AT82" s="518"/>
      <c r="AU82" s="518"/>
      <c r="AV82" s="518"/>
      <c r="AW82" s="518"/>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58" t="s">
        <v>74</v>
      </c>
      <c r="M84" s="558"/>
      <c r="N84" s="558"/>
      <c r="O84" s="558"/>
      <c r="P84" s="558"/>
      <c r="Q84" s="284"/>
      <c r="R84" s="284"/>
      <c r="S84" s="284"/>
      <c r="T84" s="284"/>
      <c r="U84" s="284"/>
      <c r="V84" s="284"/>
      <c r="W84" s="284"/>
      <c r="X84" s="557" t="s">
        <v>75</v>
      </c>
      <c r="Y84" s="557"/>
      <c r="Z84" s="557"/>
      <c r="AA84" s="557"/>
      <c r="AB84" s="557"/>
      <c r="AC84" s="557"/>
      <c r="AD84" s="247"/>
      <c r="AE84" s="247"/>
      <c r="AF84" s="247"/>
      <c r="AG84" s="247"/>
      <c r="AH84" s="247"/>
      <c r="AI84" s="558" t="s">
        <v>164</v>
      </c>
      <c r="AJ84" s="558"/>
      <c r="AK84" s="558"/>
      <c r="AL84" s="558"/>
      <c r="AM84" s="558"/>
      <c r="AN84" s="558"/>
      <c r="AO84" s="558"/>
      <c r="AP84" s="558"/>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59">
        <f>SUM(R36:AB79)</f>
        <v>0</v>
      </c>
      <c r="M86" s="560"/>
      <c r="N86" s="560"/>
      <c r="O86" s="560"/>
      <c r="P86" s="560"/>
      <c r="Q86" s="561"/>
      <c r="R86" s="288"/>
      <c r="S86" s="288"/>
      <c r="T86" s="289"/>
      <c r="U86" s="592" t="s">
        <v>76</v>
      </c>
      <c r="V86" s="592"/>
      <c r="W86" s="288"/>
      <c r="X86" s="559">
        <f>IF(AND(AH24="Abondement unilatéral",M15="Salarié"),(SUM(AC36:AL79)+AN44)*0.903,(SUM(AC36:AL79)+AN44))</f>
        <v>0</v>
      </c>
      <c r="Y86" s="560"/>
      <c r="Z86" s="560"/>
      <c r="AA86" s="560"/>
      <c r="AB86" s="560"/>
      <c r="AC86" s="561"/>
      <c r="AD86" s="237"/>
      <c r="AE86" s="237"/>
      <c r="AF86" s="290" t="s">
        <v>77</v>
      </c>
      <c r="AG86" s="237"/>
      <c r="AH86" s="290"/>
      <c r="AI86" s="237"/>
      <c r="AJ86" s="237"/>
      <c r="AK86" s="554">
        <f>L86+X86</f>
        <v>0</v>
      </c>
      <c r="AL86" s="555"/>
      <c r="AM86" s="555"/>
      <c r="AN86" s="555"/>
      <c r="AO86" s="556"/>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75"/>
      <c r="H88" s="575"/>
      <c r="I88" s="575"/>
      <c r="J88" s="575"/>
      <c r="K88" s="152"/>
      <c r="L88" s="574"/>
      <c r="M88" s="574"/>
      <c r="N88" s="574"/>
      <c r="O88" s="152"/>
      <c r="P88" s="152"/>
      <c r="R88" s="153"/>
      <c r="S88" s="154"/>
      <c r="T88" s="154"/>
      <c r="U88" s="154"/>
      <c r="V88" s="155"/>
      <c r="W88" s="156"/>
      <c r="X88" s="153"/>
      <c r="Y88" s="154"/>
      <c r="Z88" s="154"/>
      <c r="AA88" s="154"/>
      <c r="AB88" s="154"/>
      <c r="AC88" s="153"/>
      <c r="AD88" s="154"/>
      <c r="AE88" s="157"/>
      <c r="AF88" s="573"/>
      <c r="AG88" s="573"/>
      <c r="AH88" s="573"/>
      <c r="AI88" s="153"/>
      <c r="AJ88" s="153"/>
      <c r="AK88" s="154"/>
      <c r="AU88" s="101"/>
      <c r="AV88" s="101"/>
      <c r="AW88" s="94"/>
      <c r="AX88" s="158"/>
      <c r="AY88" s="159"/>
      <c r="AZ88" s="159"/>
    </row>
    <row r="89" spans="2:85" ht="19.5" x14ac:dyDescent="0.25">
      <c r="B89" s="563" t="s">
        <v>85</v>
      </c>
      <c r="C89" s="564"/>
      <c r="D89" s="564"/>
      <c r="E89" s="564"/>
      <c r="F89" s="564"/>
      <c r="G89" s="564"/>
      <c r="H89" s="564"/>
      <c r="I89" s="564"/>
      <c r="J89" s="564"/>
      <c r="K89" s="564"/>
      <c r="L89" s="564"/>
      <c r="M89" s="564"/>
      <c r="N89" s="564"/>
      <c r="O89" s="564"/>
      <c r="P89" s="564"/>
      <c r="Q89" s="564"/>
      <c r="R89" s="564"/>
      <c r="S89" s="564"/>
      <c r="T89" s="564"/>
      <c r="U89" s="564"/>
      <c r="V89" s="564"/>
      <c r="W89" s="564"/>
      <c r="X89" s="564"/>
      <c r="Y89" s="564"/>
      <c r="Z89" s="564"/>
      <c r="AA89" s="564"/>
      <c r="AB89" s="564"/>
      <c r="AC89" s="564"/>
      <c r="AD89" s="564"/>
      <c r="AE89" s="564"/>
      <c r="AF89" s="564"/>
      <c r="AG89" s="564"/>
      <c r="AH89" s="564"/>
      <c r="AI89" s="564"/>
      <c r="AJ89" s="564"/>
      <c r="AK89" s="564"/>
      <c r="AL89" s="564"/>
      <c r="AM89" s="564"/>
      <c r="AN89" s="564"/>
      <c r="AO89" s="564"/>
      <c r="AP89" s="564"/>
      <c r="AQ89" s="564"/>
      <c r="AR89" s="564"/>
      <c r="AS89" s="564"/>
      <c r="AT89" s="564"/>
      <c r="AU89" s="564"/>
      <c r="AV89" s="564"/>
      <c r="AW89" s="565"/>
      <c r="AX89" s="140"/>
      <c r="AY89" s="140"/>
      <c r="AZ89" s="140"/>
    </row>
    <row r="90" spans="2:85" s="162" customFormat="1" ht="35.25" customHeight="1" x14ac:dyDescent="0.25">
      <c r="B90" s="423" t="s">
        <v>112</v>
      </c>
      <c r="C90" s="423"/>
      <c r="D90" s="423"/>
      <c r="E90" s="423"/>
      <c r="F90" s="423"/>
      <c r="G90" s="423"/>
      <c r="H90" s="423"/>
      <c r="I90" s="423"/>
      <c r="J90" s="423"/>
      <c r="K90" s="423"/>
      <c r="L90" s="423"/>
      <c r="M90" s="423"/>
      <c r="N90" s="423"/>
      <c r="O90" s="423"/>
      <c r="P90" s="423"/>
      <c r="Q90" s="423"/>
      <c r="R90" s="423"/>
      <c r="S90" s="423"/>
      <c r="T90" s="423"/>
      <c r="U90" s="423"/>
      <c r="V90" s="423"/>
      <c r="W90" s="423"/>
      <c r="X90" s="423"/>
      <c r="Y90" s="423"/>
      <c r="Z90" s="423"/>
      <c r="AA90" s="423"/>
      <c r="AB90" s="423"/>
      <c r="AC90" s="423"/>
      <c r="AD90" s="423"/>
      <c r="AE90" s="423"/>
      <c r="AF90" s="423"/>
      <c r="AG90" s="423"/>
      <c r="AH90" s="423"/>
      <c r="AI90" s="423"/>
      <c r="AJ90" s="423"/>
      <c r="AK90" s="423"/>
      <c r="AL90" s="423"/>
      <c r="AM90" s="423"/>
      <c r="AN90" s="423"/>
      <c r="AO90" s="423"/>
      <c r="AP90" s="423"/>
      <c r="AQ90" s="423"/>
      <c r="AR90" s="423"/>
      <c r="AS90" s="423"/>
      <c r="AT90" s="423"/>
      <c r="AU90" s="423"/>
      <c r="AV90" s="423"/>
      <c r="AW90" s="423"/>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480" t="s">
        <v>56</v>
      </c>
      <c r="H92" s="480"/>
      <c r="I92" s="480"/>
      <c r="J92" s="480"/>
      <c r="K92" s="480"/>
      <c r="L92" s="480"/>
      <c r="M92" s="480"/>
      <c r="N92" s="480"/>
      <c r="O92" s="480"/>
      <c r="P92" s="480"/>
      <c r="Q92" s="480"/>
      <c r="R92" s="480"/>
      <c r="S92" s="480"/>
      <c r="T92" s="480"/>
      <c r="U92" s="480"/>
      <c r="V92" s="480"/>
      <c r="W92" s="480"/>
      <c r="X92" s="480"/>
      <c r="Y92" s="480"/>
      <c r="Z92" s="480"/>
      <c r="AA92" s="480"/>
      <c r="AB92" s="480"/>
      <c r="AC92" s="480"/>
      <c r="AD92" s="480"/>
      <c r="AE92" s="480"/>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480" t="s">
        <v>8</v>
      </c>
      <c r="H94" s="480"/>
      <c r="I94" s="480"/>
      <c r="J94" s="480"/>
      <c r="K94" s="480"/>
      <c r="L94" s="480"/>
      <c r="M94" s="480"/>
      <c r="N94" s="480"/>
      <c r="O94" s="480"/>
      <c r="P94" s="480"/>
      <c r="Q94" s="480"/>
      <c r="R94" s="480"/>
      <c r="S94" s="480"/>
      <c r="T94" s="480"/>
      <c r="U94" s="480"/>
      <c r="V94" s="480"/>
      <c r="W94" s="480"/>
      <c r="X94" s="480"/>
      <c r="Y94" s="480"/>
      <c r="Z94" s="480"/>
      <c r="AA94" s="480"/>
      <c r="AB94" s="480"/>
      <c r="AC94" s="480"/>
      <c r="AD94" s="480"/>
      <c r="AE94" s="480"/>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68" t="s">
        <v>83</v>
      </c>
      <c r="E96" s="568"/>
      <c r="F96" s="568"/>
      <c r="G96" s="568"/>
      <c r="H96" s="568"/>
      <c r="I96" s="568"/>
      <c r="J96" s="568"/>
      <c r="K96" s="568"/>
      <c r="L96" s="568"/>
      <c r="M96" s="568"/>
      <c r="N96" s="568"/>
      <c r="O96" s="568"/>
      <c r="P96" s="568"/>
      <c r="Q96" s="568"/>
      <c r="R96" s="568"/>
      <c r="S96" s="568"/>
      <c r="T96" s="568"/>
      <c r="U96" s="568"/>
      <c r="V96" s="568"/>
      <c r="W96" s="568"/>
      <c r="X96" s="568"/>
      <c r="Y96" s="568"/>
      <c r="Z96" s="568"/>
      <c r="AA96" s="568"/>
      <c r="AB96" s="568"/>
      <c r="AC96" s="568"/>
      <c r="AD96" s="568"/>
      <c r="AE96" s="568"/>
      <c r="AF96" s="568"/>
      <c r="AG96" s="568"/>
      <c r="AH96" s="568"/>
      <c r="AI96" s="568"/>
      <c r="AJ96" s="568"/>
      <c r="AK96" s="568"/>
      <c r="AL96" s="568"/>
      <c r="AM96" s="568"/>
      <c r="AN96" s="568"/>
      <c r="AO96" s="568"/>
      <c r="AP96" s="569" t="s">
        <v>84</v>
      </c>
      <c r="AQ96" s="569"/>
      <c r="AR96" s="569"/>
      <c r="AS96" s="569"/>
      <c r="AT96" s="569"/>
      <c r="AU96" s="569"/>
      <c r="AV96" s="569"/>
      <c r="AW96" s="569"/>
      <c r="AX96" s="161"/>
      <c r="AY96" s="161"/>
      <c r="AZ96" s="161"/>
      <c r="BA96" s="162"/>
      <c r="BB96" s="162"/>
      <c r="BC96" s="162"/>
      <c r="BD96" s="162"/>
      <c r="BE96" s="162"/>
      <c r="BF96" s="162"/>
    </row>
    <row r="97" spans="2:58" s="164" customFormat="1" ht="4.5" customHeight="1" x14ac:dyDescent="0.25">
      <c r="B97" s="323"/>
      <c r="C97" s="324"/>
      <c r="D97" s="568"/>
      <c r="E97" s="568"/>
      <c r="F97" s="568"/>
      <c r="G97" s="568"/>
      <c r="H97" s="568"/>
      <c r="I97" s="568"/>
      <c r="J97" s="568"/>
      <c r="K97" s="568"/>
      <c r="L97" s="568"/>
      <c r="M97" s="568"/>
      <c r="N97" s="568"/>
      <c r="O97" s="568"/>
      <c r="P97" s="568"/>
      <c r="Q97" s="568"/>
      <c r="R97" s="568"/>
      <c r="S97" s="568"/>
      <c r="T97" s="568"/>
      <c r="U97" s="568"/>
      <c r="V97" s="568"/>
      <c r="W97" s="568"/>
      <c r="X97" s="568"/>
      <c r="Y97" s="568"/>
      <c r="Z97" s="568"/>
      <c r="AA97" s="568"/>
      <c r="AB97" s="568"/>
      <c r="AC97" s="568"/>
      <c r="AD97" s="568"/>
      <c r="AE97" s="568"/>
      <c r="AF97" s="568"/>
      <c r="AG97" s="568"/>
      <c r="AH97" s="568"/>
      <c r="AI97" s="568"/>
      <c r="AJ97" s="568"/>
      <c r="AK97" s="568"/>
      <c r="AL97" s="568"/>
      <c r="AM97" s="568"/>
      <c r="AN97" s="568"/>
      <c r="AO97" s="568"/>
      <c r="AP97" s="569"/>
      <c r="AQ97" s="569"/>
      <c r="AR97" s="569"/>
      <c r="AS97" s="569"/>
      <c r="AT97" s="569"/>
      <c r="AU97" s="569"/>
      <c r="AV97" s="569"/>
      <c r="AW97" s="569"/>
      <c r="AX97" s="161"/>
      <c r="AY97" s="161"/>
      <c r="AZ97" s="161"/>
      <c r="BA97" s="162"/>
      <c r="BB97" s="162"/>
      <c r="BC97" s="162"/>
      <c r="BD97" s="162"/>
      <c r="BE97" s="162"/>
      <c r="BF97" s="162"/>
    </row>
    <row r="98" spans="2:58" s="164" customFormat="1" ht="5.25" customHeight="1" x14ac:dyDescent="0.25">
      <c r="B98" s="323"/>
      <c r="C98" s="324"/>
      <c r="D98" s="568"/>
      <c r="E98" s="568"/>
      <c r="F98" s="568"/>
      <c r="G98" s="568"/>
      <c r="H98" s="568"/>
      <c r="I98" s="568"/>
      <c r="J98" s="568"/>
      <c r="K98" s="568"/>
      <c r="L98" s="568"/>
      <c r="M98" s="568"/>
      <c r="N98" s="568"/>
      <c r="O98" s="568"/>
      <c r="P98" s="568"/>
      <c r="Q98" s="568"/>
      <c r="R98" s="568"/>
      <c r="S98" s="568"/>
      <c r="T98" s="568"/>
      <c r="U98" s="568"/>
      <c r="V98" s="568"/>
      <c r="W98" s="568"/>
      <c r="X98" s="568"/>
      <c r="Y98" s="568"/>
      <c r="Z98" s="568"/>
      <c r="AA98" s="568"/>
      <c r="AB98" s="568"/>
      <c r="AC98" s="568"/>
      <c r="AD98" s="568"/>
      <c r="AE98" s="568"/>
      <c r="AF98" s="568"/>
      <c r="AG98" s="568"/>
      <c r="AH98" s="568"/>
      <c r="AI98" s="568"/>
      <c r="AJ98" s="568"/>
      <c r="AK98" s="568"/>
      <c r="AL98" s="568"/>
      <c r="AM98" s="568"/>
      <c r="AN98" s="568"/>
      <c r="AO98" s="568"/>
      <c r="AP98" s="569"/>
      <c r="AQ98" s="569"/>
      <c r="AR98" s="569"/>
      <c r="AS98" s="569"/>
      <c r="AT98" s="569"/>
      <c r="AU98" s="569"/>
      <c r="AV98" s="569"/>
      <c r="AW98" s="569"/>
      <c r="AX98" s="161"/>
      <c r="AY98" s="161"/>
      <c r="AZ98" s="161"/>
      <c r="BA98" s="162"/>
      <c r="BB98" s="162"/>
      <c r="BC98" s="162"/>
      <c r="BD98" s="162"/>
      <c r="BE98" s="162"/>
      <c r="BF98" s="162"/>
    </row>
    <row r="99" spans="2:58" s="164" customFormat="1" ht="5.25" customHeight="1" x14ac:dyDescent="0.25">
      <c r="B99" s="323"/>
      <c r="C99" s="324"/>
      <c r="D99" s="568"/>
      <c r="E99" s="568"/>
      <c r="F99" s="568"/>
      <c r="G99" s="568"/>
      <c r="H99" s="568"/>
      <c r="I99" s="568"/>
      <c r="J99" s="568"/>
      <c r="K99" s="568"/>
      <c r="L99" s="568"/>
      <c r="M99" s="568"/>
      <c r="N99" s="568"/>
      <c r="O99" s="568"/>
      <c r="P99" s="568"/>
      <c r="Q99" s="568"/>
      <c r="R99" s="568"/>
      <c r="S99" s="568"/>
      <c r="T99" s="568"/>
      <c r="U99" s="568"/>
      <c r="V99" s="568"/>
      <c r="W99" s="568"/>
      <c r="X99" s="568"/>
      <c r="Y99" s="568"/>
      <c r="Z99" s="568"/>
      <c r="AA99" s="568"/>
      <c r="AB99" s="568"/>
      <c r="AC99" s="568"/>
      <c r="AD99" s="568"/>
      <c r="AE99" s="568"/>
      <c r="AF99" s="568"/>
      <c r="AG99" s="568"/>
      <c r="AH99" s="568"/>
      <c r="AI99" s="568"/>
      <c r="AJ99" s="568"/>
      <c r="AK99" s="568"/>
      <c r="AL99" s="568"/>
      <c r="AM99" s="568"/>
      <c r="AN99" s="568"/>
      <c r="AO99" s="568"/>
      <c r="AP99" s="569"/>
      <c r="AQ99" s="569"/>
      <c r="AR99" s="569"/>
      <c r="AS99" s="569"/>
      <c r="AT99" s="569"/>
      <c r="AU99" s="569"/>
      <c r="AV99" s="569"/>
      <c r="AW99" s="569"/>
      <c r="AX99" s="161"/>
      <c r="AY99" s="161"/>
      <c r="AZ99" s="161"/>
      <c r="BA99" s="162"/>
      <c r="BB99" s="162"/>
      <c r="BC99" s="162"/>
      <c r="BD99" s="162"/>
      <c r="BE99" s="162"/>
      <c r="BF99" s="162"/>
    </row>
    <row r="100" spans="2:58" s="164" customFormat="1" ht="5.25" customHeight="1" x14ac:dyDescent="0.25">
      <c r="B100" s="323"/>
      <c r="C100" s="324"/>
      <c r="D100" s="568"/>
      <c r="E100" s="568"/>
      <c r="F100" s="568"/>
      <c r="G100" s="568"/>
      <c r="H100" s="568"/>
      <c r="I100" s="568"/>
      <c r="J100" s="568"/>
      <c r="K100" s="568"/>
      <c r="L100" s="568"/>
      <c r="M100" s="568"/>
      <c r="N100" s="568"/>
      <c r="O100" s="568"/>
      <c r="P100" s="568"/>
      <c r="Q100" s="568"/>
      <c r="R100" s="568"/>
      <c r="S100" s="568"/>
      <c r="T100" s="568"/>
      <c r="U100" s="568"/>
      <c r="V100" s="568"/>
      <c r="W100" s="568"/>
      <c r="X100" s="568"/>
      <c r="Y100" s="568"/>
      <c r="Z100" s="568"/>
      <c r="AA100" s="568"/>
      <c r="AB100" s="568"/>
      <c r="AC100" s="568"/>
      <c r="AD100" s="568"/>
      <c r="AE100" s="568"/>
      <c r="AF100" s="568"/>
      <c r="AG100" s="568"/>
      <c r="AH100" s="568"/>
      <c r="AI100" s="568"/>
      <c r="AJ100" s="568"/>
      <c r="AK100" s="568"/>
      <c r="AL100" s="568"/>
      <c r="AM100" s="568"/>
      <c r="AN100" s="568"/>
      <c r="AO100" s="568"/>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544" t="s">
        <v>86</v>
      </c>
      <c r="C104" s="544"/>
      <c r="D104" s="544"/>
      <c r="E104" s="544"/>
      <c r="F104" s="544"/>
      <c r="G104" s="544"/>
      <c r="H104" s="544"/>
      <c r="I104" s="544"/>
      <c r="J104" s="544"/>
      <c r="K104" s="544"/>
      <c r="L104" s="544"/>
      <c r="M104" s="544"/>
      <c r="N104" s="544"/>
      <c r="O104" s="544"/>
      <c r="P104" s="544"/>
      <c r="Q104" s="544"/>
      <c r="R104" s="544"/>
      <c r="S104" s="544"/>
      <c r="T104" s="544"/>
      <c r="U104" s="544"/>
      <c r="V104" s="544"/>
      <c r="W104" s="544"/>
      <c r="X104" s="544"/>
      <c r="Y104" s="544"/>
      <c r="Z104" s="544"/>
      <c r="AA104" s="544"/>
      <c r="AB104" s="544"/>
      <c r="AC104" s="544"/>
      <c r="AD104" s="544"/>
      <c r="AE104" s="544"/>
      <c r="AF104" s="544"/>
      <c r="AG104" s="544"/>
      <c r="AH104" s="544"/>
      <c r="AI104" s="544"/>
      <c r="AJ104" s="544"/>
      <c r="AK104" s="544"/>
      <c r="AL104" s="544"/>
      <c r="AM104" s="544"/>
      <c r="AN104" s="544"/>
      <c r="AO104" s="544"/>
      <c r="AP104" s="544"/>
      <c r="AQ104" s="544"/>
      <c r="AR104" s="544"/>
      <c r="AS104" s="544"/>
      <c r="AT104" s="544"/>
      <c r="AU104" s="544"/>
      <c r="AV104" s="544"/>
      <c r="AW104" s="544"/>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578" t="s">
        <v>87</v>
      </c>
      <c r="C106" s="578"/>
      <c r="D106" s="578"/>
      <c r="E106" s="578"/>
      <c r="F106" s="578"/>
      <c r="G106" s="578"/>
      <c r="H106" s="578"/>
      <c r="I106" s="578"/>
      <c r="J106" s="578"/>
      <c r="K106" s="578"/>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78"/>
      <c r="AK106" s="578"/>
      <c r="AL106" s="578"/>
      <c r="AM106" s="578"/>
      <c r="AN106" s="578"/>
      <c r="AO106" s="578"/>
      <c r="AP106" s="578"/>
      <c r="AQ106" s="578"/>
      <c r="AR106" s="578"/>
      <c r="AS106" s="578"/>
      <c r="AT106" s="578"/>
      <c r="AU106" s="578"/>
      <c r="AV106" s="578"/>
      <c r="AW106" s="578"/>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62" t="s">
        <v>100</v>
      </c>
      <c r="C109" s="562"/>
      <c r="D109" s="562"/>
      <c r="E109" s="562"/>
      <c r="F109" s="562"/>
      <c r="G109" s="562"/>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161"/>
      <c r="AY109" s="161"/>
      <c r="AZ109" s="161"/>
      <c r="BA109" s="162"/>
      <c r="BB109" s="162"/>
      <c r="BC109" s="162"/>
      <c r="BD109" s="162"/>
      <c r="BE109" s="162"/>
      <c r="BF109" s="162"/>
    </row>
    <row r="110" spans="2:58" s="164" customFormat="1" ht="17.25" customHeight="1" x14ac:dyDescent="0.25">
      <c r="B110" s="579" t="s">
        <v>146</v>
      </c>
      <c r="C110" s="579"/>
      <c r="D110" s="579"/>
      <c r="E110" s="579"/>
      <c r="F110" s="579"/>
      <c r="G110" s="579"/>
      <c r="H110" s="579"/>
      <c r="I110" s="579"/>
      <c r="J110" s="579"/>
      <c r="K110" s="579"/>
      <c r="L110" s="579"/>
      <c r="M110" s="579"/>
      <c r="N110" s="579"/>
      <c r="O110" s="579"/>
      <c r="P110" s="579"/>
      <c r="Q110" s="579"/>
      <c r="R110" s="579"/>
      <c r="S110" s="579"/>
      <c r="T110" s="579"/>
      <c r="U110" s="579"/>
      <c r="V110" s="579"/>
      <c r="W110" s="579"/>
      <c r="X110" s="579"/>
      <c r="Y110" s="579"/>
      <c r="Z110" s="579"/>
      <c r="AA110" s="579"/>
      <c r="AB110" s="579"/>
      <c r="AC110" s="579"/>
      <c r="AD110" s="579"/>
      <c r="AE110" s="579"/>
      <c r="AF110" s="579"/>
      <c r="AG110" s="579"/>
      <c r="AH110" s="579"/>
      <c r="AI110" s="579"/>
      <c r="AJ110" s="579"/>
      <c r="AK110" s="579"/>
      <c r="AL110" s="579"/>
      <c r="AM110" s="579"/>
      <c r="AN110" s="579"/>
      <c r="AO110" s="579"/>
      <c r="AP110" s="579"/>
      <c r="AQ110" s="579"/>
      <c r="AR110" s="579"/>
      <c r="AS110" s="579"/>
      <c r="AT110" s="579"/>
      <c r="AU110" s="579"/>
      <c r="AV110" s="579"/>
      <c r="AW110" s="579"/>
      <c r="AX110" s="161"/>
      <c r="AY110" s="161"/>
      <c r="AZ110" s="161"/>
      <c r="BA110" s="162"/>
      <c r="BB110" s="162"/>
      <c r="BC110" s="162"/>
      <c r="BD110" s="162"/>
      <c r="BE110" s="162"/>
      <c r="BF110" s="162"/>
    </row>
    <row r="111" spans="2:58" s="164" customFormat="1" ht="17.25" customHeight="1" x14ac:dyDescent="0.25">
      <c r="B111" s="579"/>
      <c r="C111" s="579"/>
      <c r="D111" s="579"/>
      <c r="E111" s="579"/>
      <c r="F111" s="579"/>
      <c r="G111" s="579"/>
      <c r="H111" s="579"/>
      <c r="I111" s="579"/>
      <c r="J111" s="579"/>
      <c r="K111" s="579"/>
      <c r="L111" s="579"/>
      <c r="M111" s="579"/>
      <c r="N111" s="579"/>
      <c r="O111" s="579"/>
      <c r="P111" s="579"/>
      <c r="Q111" s="579"/>
      <c r="R111" s="579"/>
      <c r="S111" s="579"/>
      <c r="T111" s="579"/>
      <c r="U111" s="579"/>
      <c r="V111" s="579"/>
      <c r="W111" s="579"/>
      <c r="X111" s="579"/>
      <c r="Y111" s="579"/>
      <c r="Z111" s="579"/>
      <c r="AA111" s="579"/>
      <c r="AB111" s="579"/>
      <c r="AC111" s="579"/>
      <c r="AD111" s="579"/>
      <c r="AE111" s="579"/>
      <c r="AF111" s="579"/>
      <c r="AG111" s="579"/>
      <c r="AH111" s="579"/>
      <c r="AI111" s="579"/>
      <c r="AJ111" s="579"/>
      <c r="AK111" s="579"/>
      <c r="AL111" s="579"/>
      <c r="AM111" s="579"/>
      <c r="AN111" s="579"/>
      <c r="AO111" s="579"/>
      <c r="AP111" s="579"/>
      <c r="AQ111" s="579"/>
      <c r="AR111" s="579"/>
      <c r="AS111" s="579"/>
      <c r="AT111" s="579"/>
      <c r="AU111" s="579"/>
      <c r="AV111" s="579"/>
      <c r="AW111" s="579"/>
      <c r="AX111" s="161"/>
      <c r="AY111" s="161"/>
      <c r="AZ111" s="161"/>
      <c r="BA111" s="162"/>
      <c r="BB111" s="162"/>
      <c r="BC111" s="162"/>
      <c r="BD111" s="162"/>
      <c r="BE111" s="162"/>
      <c r="BF111" s="162"/>
    </row>
    <row r="112" spans="2:58" s="164" customFormat="1" ht="17.25" customHeight="1" x14ac:dyDescent="0.25">
      <c r="B112" s="579"/>
      <c r="C112" s="579"/>
      <c r="D112" s="579"/>
      <c r="E112" s="579"/>
      <c r="F112" s="579"/>
      <c r="G112" s="579"/>
      <c r="H112" s="579"/>
      <c r="I112" s="579"/>
      <c r="J112" s="579"/>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P112" s="579"/>
      <c r="AQ112" s="579"/>
      <c r="AR112" s="579"/>
      <c r="AS112" s="579"/>
      <c r="AT112" s="579"/>
      <c r="AU112" s="579"/>
      <c r="AV112" s="579"/>
      <c r="AW112" s="579"/>
      <c r="AX112" s="161"/>
      <c r="AY112" s="161"/>
      <c r="AZ112" s="161"/>
      <c r="BA112" s="162"/>
      <c r="BB112" s="162"/>
      <c r="BC112" s="162"/>
      <c r="BD112" s="162"/>
      <c r="BE112" s="162"/>
      <c r="BF112" s="162"/>
    </row>
    <row r="113" spans="2:58" s="164" customFormat="1" ht="17.25" customHeight="1" x14ac:dyDescent="0.25">
      <c r="B113" s="579"/>
      <c r="C113" s="579"/>
      <c r="D113" s="579"/>
      <c r="E113" s="579"/>
      <c r="F113" s="579"/>
      <c r="G113" s="579"/>
      <c r="H113" s="579"/>
      <c r="I113" s="579"/>
      <c r="J113" s="579"/>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9"/>
      <c r="AJ113" s="579"/>
      <c r="AK113" s="579"/>
      <c r="AL113" s="579"/>
      <c r="AM113" s="579"/>
      <c r="AN113" s="579"/>
      <c r="AO113" s="579"/>
      <c r="AP113" s="579"/>
      <c r="AQ113" s="579"/>
      <c r="AR113" s="579"/>
      <c r="AS113" s="579"/>
      <c r="AT113" s="579"/>
      <c r="AU113" s="579"/>
      <c r="AV113" s="579"/>
      <c r="AW113" s="579"/>
      <c r="AX113" s="161"/>
      <c r="AY113" s="161"/>
      <c r="AZ113" s="161"/>
      <c r="BA113" s="162"/>
      <c r="BB113" s="162"/>
      <c r="BC113" s="162"/>
      <c r="BD113" s="162"/>
      <c r="BE113" s="162"/>
      <c r="BF113" s="162"/>
    </row>
    <row r="114" spans="2:58" s="164" customFormat="1" ht="71.25" customHeight="1" x14ac:dyDescent="0.25">
      <c r="B114" s="579"/>
      <c r="C114" s="579"/>
      <c r="D114" s="579"/>
      <c r="E114" s="579"/>
      <c r="F114" s="579"/>
      <c r="G114" s="579"/>
      <c r="H114" s="579"/>
      <c r="I114" s="579"/>
      <c r="J114" s="579"/>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9"/>
      <c r="AJ114" s="579"/>
      <c r="AK114" s="579"/>
      <c r="AL114" s="579"/>
      <c r="AM114" s="579"/>
      <c r="AN114" s="579"/>
      <c r="AO114" s="579"/>
      <c r="AP114" s="579"/>
      <c r="AQ114" s="579"/>
      <c r="AR114" s="579"/>
      <c r="AS114" s="579"/>
      <c r="AT114" s="579"/>
      <c r="AU114" s="579"/>
      <c r="AV114" s="579"/>
      <c r="AW114" s="579"/>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580" t="s">
        <v>61</v>
      </c>
      <c r="H116" s="580"/>
      <c r="I116" s="580"/>
      <c r="J116" s="580"/>
      <c r="K116" s="580"/>
      <c r="L116" s="580"/>
      <c r="M116" s="580"/>
      <c r="N116" s="580"/>
      <c r="O116" s="580"/>
      <c r="P116" s="580"/>
      <c r="Q116" s="580"/>
      <c r="R116" s="580"/>
      <c r="S116" s="580"/>
      <c r="T116" s="580"/>
      <c r="U116" s="580"/>
      <c r="V116" s="580"/>
      <c r="W116" s="580"/>
      <c r="X116" s="580"/>
      <c r="Y116" s="580"/>
      <c r="Z116" s="580"/>
      <c r="AA116" s="580"/>
      <c r="AB116" s="580"/>
      <c r="AC116" s="580"/>
      <c r="AD116" s="580"/>
      <c r="AE116" s="580"/>
      <c r="AF116" s="580"/>
      <c r="AG116" s="580"/>
      <c r="AH116" s="580"/>
      <c r="AI116" s="580"/>
      <c r="AJ116" s="336"/>
      <c r="AK116" s="576" t="s">
        <v>62</v>
      </c>
      <c r="AL116" s="576"/>
      <c r="AM116" s="576"/>
      <c r="AN116" s="576"/>
      <c r="AO116" s="576"/>
      <c r="AP116" s="576"/>
      <c r="AQ116" s="576"/>
      <c r="AR116" s="576"/>
      <c r="AS116" s="576"/>
      <c r="AT116" s="576"/>
      <c r="AU116" s="576"/>
      <c r="AV116" s="576"/>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580"/>
      <c r="H117" s="580"/>
      <c r="I117" s="580"/>
      <c r="J117" s="580"/>
      <c r="K117" s="580"/>
      <c r="L117" s="580"/>
      <c r="M117" s="580"/>
      <c r="N117" s="580"/>
      <c r="O117" s="580"/>
      <c r="P117" s="580"/>
      <c r="Q117" s="580"/>
      <c r="R117" s="580"/>
      <c r="S117" s="580"/>
      <c r="T117" s="580"/>
      <c r="U117" s="580"/>
      <c r="V117" s="580"/>
      <c r="W117" s="580"/>
      <c r="X117" s="580"/>
      <c r="Y117" s="580"/>
      <c r="Z117" s="580"/>
      <c r="AA117" s="580"/>
      <c r="AB117" s="580"/>
      <c r="AC117" s="580"/>
      <c r="AD117" s="580"/>
      <c r="AE117" s="580"/>
      <c r="AF117" s="580"/>
      <c r="AG117" s="580"/>
      <c r="AH117" s="580"/>
      <c r="AI117" s="580"/>
      <c r="AJ117" s="336"/>
      <c r="AK117" s="593"/>
      <c r="AL117" s="593"/>
      <c r="AM117" s="593"/>
      <c r="AN117" s="593"/>
      <c r="AO117" s="593"/>
      <c r="AP117" s="593"/>
      <c r="AQ117" s="593"/>
      <c r="AR117" s="593"/>
      <c r="AS117" s="593"/>
      <c r="AT117" s="593"/>
      <c r="AU117" s="593"/>
      <c r="AV117" s="593"/>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580"/>
      <c r="H118" s="580"/>
      <c r="I118" s="580"/>
      <c r="J118" s="580"/>
      <c r="K118" s="580"/>
      <c r="L118" s="580"/>
      <c r="M118" s="580"/>
      <c r="N118" s="580"/>
      <c r="O118" s="580"/>
      <c r="P118" s="580"/>
      <c r="Q118" s="580"/>
      <c r="R118" s="580"/>
      <c r="S118" s="580"/>
      <c r="T118" s="580"/>
      <c r="U118" s="580"/>
      <c r="V118" s="580"/>
      <c r="W118" s="580"/>
      <c r="X118" s="580"/>
      <c r="Y118" s="580"/>
      <c r="Z118" s="580"/>
      <c r="AA118" s="580"/>
      <c r="AB118" s="580"/>
      <c r="AC118" s="580"/>
      <c r="AD118" s="580"/>
      <c r="AE118" s="580"/>
      <c r="AF118" s="580"/>
      <c r="AG118" s="580"/>
      <c r="AH118" s="580"/>
      <c r="AI118" s="580"/>
      <c r="AJ118" s="339"/>
      <c r="AK118" s="593"/>
      <c r="AL118" s="593"/>
      <c r="AM118" s="593"/>
      <c r="AN118" s="593"/>
      <c r="AO118" s="593"/>
      <c r="AP118" s="593"/>
      <c r="AQ118" s="593"/>
      <c r="AR118" s="593"/>
      <c r="AS118" s="593"/>
      <c r="AT118" s="593"/>
      <c r="AU118" s="593"/>
      <c r="AV118" s="593"/>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580"/>
      <c r="H119" s="580"/>
      <c r="I119" s="580"/>
      <c r="J119" s="580"/>
      <c r="K119" s="580"/>
      <c r="L119" s="580"/>
      <c r="M119" s="580"/>
      <c r="N119" s="580"/>
      <c r="O119" s="580"/>
      <c r="P119" s="580"/>
      <c r="Q119" s="580"/>
      <c r="R119" s="580"/>
      <c r="S119" s="580"/>
      <c r="T119" s="580"/>
      <c r="U119" s="580"/>
      <c r="V119" s="580"/>
      <c r="W119" s="580"/>
      <c r="X119" s="580"/>
      <c r="Y119" s="580"/>
      <c r="Z119" s="580"/>
      <c r="AA119" s="580"/>
      <c r="AB119" s="580"/>
      <c r="AC119" s="580"/>
      <c r="AD119" s="580"/>
      <c r="AE119" s="580"/>
      <c r="AF119" s="580"/>
      <c r="AG119" s="580"/>
      <c r="AH119" s="580"/>
      <c r="AI119" s="580"/>
      <c r="AJ119" s="337"/>
      <c r="AK119" s="593"/>
      <c r="AL119" s="593"/>
      <c r="AM119" s="593"/>
      <c r="AN119" s="593"/>
      <c r="AO119" s="593"/>
      <c r="AP119" s="593"/>
      <c r="AQ119" s="593"/>
      <c r="AR119" s="593"/>
      <c r="AS119" s="593"/>
      <c r="AT119" s="593"/>
      <c r="AU119" s="593"/>
      <c r="AV119" s="593"/>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93"/>
      <c r="AL120" s="593"/>
      <c r="AM120" s="593"/>
      <c r="AN120" s="593"/>
      <c r="AO120" s="593"/>
      <c r="AP120" s="593"/>
      <c r="AQ120" s="593"/>
      <c r="AR120" s="593"/>
      <c r="AS120" s="593"/>
      <c r="AT120" s="593"/>
      <c r="AU120" s="593"/>
      <c r="AV120" s="593"/>
      <c r="AW120" s="343"/>
      <c r="AX120" s="111"/>
      <c r="AY120" s="111"/>
      <c r="AZ120" s="111"/>
    </row>
    <row r="121" spans="2:58" s="167" customFormat="1" ht="16.5" customHeight="1" x14ac:dyDescent="0.25">
      <c r="B121" s="341"/>
      <c r="C121" s="570" t="s">
        <v>63</v>
      </c>
      <c r="D121" s="570"/>
      <c r="E121" s="570"/>
      <c r="F121" s="570"/>
      <c r="G121" s="570"/>
      <c r="H121" s="344"/>
      <c r="I121" s="337"/>
      <c r="J121" s="337"/>
      <c r="K121" s="337"/>
      <c r="L121" s="566"/>
      <c r="M121" s="571"/>
      <c r="N121" s="571"/>
      <c r="O121" s="571"/>
      <c r="P121" s="571"/>
      <c r="Q121" s="571"/>
      <c r="R121" s="567"/>
      <c r="S121" s="337"/>
      <c r="T121" s="337"/>
      <c r="U121" s="337"/>
      <c r="V121" s="337"/>
      <c r="W121" s="572" t="s">
        <v>64</v>
      </c>
      <c r="X121" s="572"/>
      <c r="Y121" s="349"/>
      <c r="Z121" s="345"/>
      <c r="AA121" s="349"/>
      <c r="AB121" s="345"/>
      <c r="AC121" s="566"/>
      <c r="AD121" s="567"/>
      <c r="AE121" s="343"/>
      <c r="AF121" s="343"/>
      <c r="AG121" s="343"/>
      <c r="AH121" s="343"/>
      <c r="AI121" s="343"/>
      <c r="AJ121" s="337"/>
      <c r="AK121" s="593"/>
      <c r="AL121" s="593"/>
      <c r="AM121" s="593"/>
      <c r="AN121" s="593"/>
      <c r="AO121" s="593"/>
      <c r="AP121" s="593"/>
      <c r="AQ121" s="593"/>
      <c r="AR121" s="593"/>
      <c r="AS121" s="593"/>
      <c r="AT121" s="593"/>
      <c r="AU121" s="593"/>
      <c r="AV121" s="593"/>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93"/>
      <c r="AL122" s="593"/>
      <c r="AM122" s="593"/>
      <c r="AN122" s="593"/>
      <c r="AO122" s="593"/>
      <c r="AP122" s="593"/>
      <c r="AQ122" s="593"/>
      <c r="AR122" s="593"/>
      <c r="AS122" s="593"/>
      <c r="AT122" s="593"/>
      <c r="AU122" s="593"/>
      <c r="AV122" s="593"/>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581" t="s">
        <v>186</v>
      </c>
      <c r="C126" s="581"/>
      <c r="D126" s="581"/>
      <c r="E126" s="581"/>
      <c r="F126" s="581"/>
      <c r="G126" s="581"/>
      <c r="H126" s="581"/>
      <c r="I126" s="581"/>
      <c r="J126" s="581"/>
      <c r="K126" s="581"/>
      <c r="L126" s="581"/>
      <c r="M126" s="581"/>
      <c r="N126" s="581"/>
      <c r="O126" s="581"/>
      <c r="P126" s="581"/>
      <c r="Q126" s="581"/>
      <c r="R126" s="581"/>
      <c r="S126" s="581"/>
      <c r="T126" s="581"/>
      <c r="U126" s="581"/>
      <c r="V126" s="581"/>
      <c r="W126" s="581"/>
      <c r="X126" s="581"/>
      <c r="Y126" s="581"/>
      <c r="Z126" s="581"/>
      <c r="AA126" s="581"/>
      <c r="AB126" s="581"/>
      <c r="AC126" s="581"/>
      <c r="AD126" s="581"/>
      <c r="AE126" s="581"/>
      <c r="AF126" s="581"/>
      <c r="AG126" s="581"/>
      <c r="AH126" s="581"/>
      <c r="AI126" s="581"/>
      <c r="AJ126" s="581"/>
      <c r="AK126" s="581"/>
      <c r="AL126" s="581"/>
      <c r="AM126" s="581"/>
      <c r="AN126" s="581"/>
      <c r="AO126" s="581"/>
      <c r="AP126" s="581"/>
      <c r="AQ126" s="581"/>
      <c r="AR126" s="581"/>
      <c r="AS126" s="581"/>
      <c r="AT126" s="581"/>
      <c r="AU126" s="581"/>
      <c r="AV126" s="581"/>
      <c r="AW126" s="581"/>
      <c r="AX126" s="173"/>
      <c r="AY126" s="174"/>
    </row>
    <row r="127" spans="2:58" s="175" customFormat="1" ht="12.75" customHeight="1" x14ac:dyDescent="0.25">
      <c r="B127" s="582"/>
      <c r="C127" s="582"/>
      <c r="D127" s="582"/>
      <c r="E127" s="582"/>
      <c r="F127" s="582"/>
      <c r="G127" s="582"/>
      <c r="H127" s="582"/>
      <c r="I127" s="582"/>
      <c r="J127" s="582"/>
      <c r="K127" s="582"/>
      <c r="L127" s="582"/>
      <c r="M127" s="582"/>
      <c r="N127" s="582"/>
      <c r="O127" s="582"/>
      <c r="P127" s="582"/>
      <c r="Q127" s="582"/>
      <c r="R127" s="582"/>
      <c r="S127" s="582"/>
      <c r="T127" s="582"/>
      <c r="U127" s="582"/>
      <c r="V127" s="582"/>
      <c r="W127" s="582"/>
      <c r="X127" s="582"/>
      <c r="Y127" s="582"/>
      <c r="Z127" s="582"/>
      <c r="AA127" s="582"/>
      <c r="AB127" s="582"/>
      <c r="AC127" s="582"/>
      <c r="AD127" s="582"/>
      <c r="AE127" s="582"/>
      <c r="AF127" s="582"/>
      <c r="AG127" s="582"/>
      <c r="AH127" s="582"/>
      <c r="AI127" s="582"/>
      <c r="AJ127" s="582"/>
      <c r="AK127" s="582"/>
      <c r="AL127" s="582"/>
      <c r="AM127" s="582"/>
      <c r="AN127" s="582"/>
      <c r="AO127" s="582"/>
      <c r="AP127" s="582"/>
      <c r="AQ127" s="582"/>
      <c r="AR127" s="582"/>
      <c r="AS127" s="582"/>
      <c r="AT127" s="582"/>
      <c r="AU127" s="582"/>
      <c r="AV127" s="582"/>
      <c r="AW127" s="582"/>
      <c r="AX127" s="173"/>
    </row>
    <row r="128" spans="2:58" s="172" customFormat="1" ht="12.75" x14ac:dyDescent="0.25">
      <c r="B128" s="582"/>
      <c r="C128" s="582"/>
      <c r="D128" s="582"/>
      <c r="E128" s="582"/>
      <c r="F128" s="582"/>
      <c r="G128" s="582"/>
      <c r="H128" s="582"/>
      <c r="I128" s="582"/>
      <c r="J128" s="582"/>
      <c r="K128" s="582"/>
      <c r="L128" s="582"/>
      <c r="M128" s="582"/>
      <c r="N128" s="582"/>
      <c r="O128" s="582"/>
      <c r="P128" s="582"/>
      <c r="Q128" s="582"/>
      <c r="R128" s="582"/>
      <c r="S128" s="582"/>
      <c r="T128" s="582"/>
      <c r="U128" s="582"/>
      <c r="V128" s="582"/>
      <c r="W128" s="582"/>
      <c r="X128" s="582"/>
      <c r="Y128" s="582"/>
      <c r="Z128" s="582"/>
      <c r="AA128" s="582"/>
      <c r="AB128" s="582"/>
      <c r="AC128" s="582"/>
      <c r="AD128" s="582"/>
      <c r="AE128" s="582"/>
      <c r="AF128" s="582"/>
      <c r="AG128" s="582"/>
      <c r="AH128" s="582"/>
      <c r="AI128" s="582"/>
      <c r="AJ128" s="582"/>
      <c r="AK128" s="582"/>
      <c r="AL128" s="582"/>
      <c r="AM128" s="582"/>
      <c r="AN128" s="582"/>
      <c r="AO128" s="582"/>
      <c r="AP128" s="582"/>
      <c r="AQ128" s="582"/>
      <c r="AR128" s="582"/>
      <c r="AS128" s="582"/>
      <c r="AT128" s="582"/>
      <c r="AU128" s="582"/>
      <c r="AV128" s="582"/>
      <c r="AW128" s="582"/>
      <c r="AX128" s="176"/>
    </row>
    <row r="129" spans="2:50" s="172" customFormat="1" ht="12.75" x14ac:dyDescent="0.25">
      <c r="B129" s="582"/>
      <c r="C129" s="582"/>
      <c r="D129" s="582"/>
      <c r="E129" s="582"/>
      <c r="F129" s="582"/>
      <c r="G129" s="582"/>
      <c r="H129" s="582"/>
      <c r="I129" s="582"/>
      <c r="J129" s="582"/>
      <c r="K129" s="582"/>
      <c r="L129" s="582"/>
      <c r="M129" s="582"/>
      <c r="N129" s="582"/>
      <c r="O129" s="582"/>
      <c r="P129" s="582"/>
      <c r="Q129" s="582"/>
      <c r="R129" s="582"/>
      <c r="S129" s="582"/>
      <c r="T129" s="582"/>
      <c r="U129" s="582"/>
      <c r="V129" s="582"/>
      <c r="W129" s="582"/>
      <c r="X129" s="582"/>
      <c r="Y129" s="582"/>
      <c r="Z129" s="582"/>
      <c r="AA129" s="582"/>
      <c r="AB129" s="582"/>
      <c r="AC129" s="582"/>
      <c r="AD129" s="582"/>
      <c r="AE129" s="582"/>
      <c r="AF129" s="582"/>
      <c r="AG129" s="582"/>
      <c r="AH129" s="582"/>
      <c r="AI129" s="582"/>
      <c r="AJ129" s="582"/>
      <c r="AK129" s="582"/>
      <c r="AL129" s="582"/>
      <c r="AM129" s="582"/>
      <c r="AN129" s="582"/>
      <c r="AO129" s="582"/>
      <c r="AP129" s="582"/>
      <c r="AQ129" s="582"/>
      <c r="AR129" s="582"/>
      <c r="AS129" s="582"/>
      <c r="AT129" s="582"/>
      <c r="AU129" s="582"/>
      <c r="AV129" s="582"/>
      <c r="AW129" s="582"/>
      <c r="AX129" s="176"/>
    </row>
    <row r="130" spans="2:50" s="172" customFormat="1" ht="12.75" x14ac:dyDescent="0.25">
      <c r="B130" s="582"/>
      <c r="C130" s="582"/>
      <c r="D130" s="582"/>
      <c r="E130" s="582"/>
      <c r="F130" s="582"/>
      <c r="G130" s="582"/>
      <c r="H130" s="582"/>
      <c r="I130" s="582"/>
      <c r="J130" s="582"/>
      <c r="K130" s="582"/>
      <c r="L130" s="582"/>
      <c r="M130" s="582"/>
      <c r="N130" s="582"/>
      <c r="O130" s="582"/>
      <c r="P130" s="582"/>
      <c r="Q130" s="582"/>
      <c r="R130" s="582"/>
      <c r="S130" s="582"/>
      <c r="T130" s="582"/>
      <c r="U130" s="582"/>
      <c r="V130" s="582"/>
      <c r="W130" s="582"/>
      <c r="X130" s="582"/>
      <c r="Y130" s="582"/>
      <c r="Z130" s="582"/>
      <c r="AA130" s="582"/>
      <c r="AB130" s="582"/>
      <c r="AC130" s="582"/>
      <c r="AD130" s="582"/>
      <c r="AE130" s="582"/>
      <c r="AF130" s="582"/>
      <c r="AG130" s="582"/>
      <c r="AH130" s="582"/>
      <c r="AI130" s="582"/>
      <c r="AJ130" s="582"/>
      <c r="AK130" s="582"/>
      <c r="AL130" s="582"/>
      <c r="AM130" s="582"/>
      <c r="AN130" s="582"/>
      <c r="AO130" s="582"/>
      <c r="AP130" s="582"/>
      <c r="AQ130" s="582"/>
      <c r="AR130" s="582"/>
      <c r="AS130" s="582"/>
      <c r="AT130" s="582"/>
      <c r="AU130" s="582"/>
      <c r="AV130" s="582"/>
      <c r="AW130" s="582"/>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577" t="s">
        <v>88</v>
      </c>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7"/>
      <c r="AK132" s="577"/>
      <c r="AL132" s="577"/>
      <c r="AM132" s="577"/>
      <c r="AN132" s="577"/>
      <c r="AO132" s="577"/>
      <c r="AP132" s="577"/>
      <c r="AQ132" s="577"/>
      <c r="AR132" s="577"/>
      <c r="AS132" s="577"/>
      <c r="AT132" s="577"/>
      <c r="AU132" s="577"/>
      <c r="AV132" s="577"/>
      <c r="AW132" s="577"/>
      <c r="AX132" s="176"/>
    </row>
    <row r="133" spans="2:50" s="172" customFormat="1" ht="12.75" x14ac:dyDescent="0.2">
      <c r="C133" s="179"/>
      <c r="D133" s="179"/>
      <c r="E133" s="179"/>
      <c r="F133" s="179"/>
      <c r="G133" s="179"/>
      <c r="H133" s="179"/>
      <c r="I133" s="179"/>
      <c r="J133" s="179"/>
      <c r="K133" s="179"/>
      <c r="L133" s="179"/>
      <c r="M133" s="577"/>
      <c r="N133" s="577"/>
      <c r="O133" s="577"/>
      <c r="P133" s="577"/>
      <c r="Q133" s="577"/>
      <c r="R133" s="577"/>
      <c r="S133" s="577"/>
      <c r="T133" s="577"/>
      <c r="U133" s="577"/>
      <c r="V133" s="577"/>
      <c r="W133" s="577"/>
      <c r="X133" s="577"/>
      <c r="Y133" s="577"/>
      <c r="Z133" s="577"/>
      <c r="AA133" s="577"/>
      <c r="AB133" s="577"/>
      <c r="AC133" s="577"/>
      <c r="AD133" s="577"/>
      <c r="AE133" s="577"/>
      <c r="AF133" s="577"/>
      <c r="AG133" s="577"/>
      <c r="AH133" s="577"/>
      <c r="AI133" s="577"/>
      <c r="AJ133" s="577"/>
      <c r="AK133" s="577"/>
      <c r="AL133" s="577"/>
      <c r="AM133" s="577"/>
      <c r="AN133" s="577"/>
      <c r="AO133" s="577"/>
      <c r="AP133" s="577"/>
      <c r="AQ133" s="577"/>
      <c r="AR133" s="577"/>
      <c r="AS133" s="577"/>
      <c r="AT133" s="577"/>
      <c r="AU133" s="577"/>
      <c r="AV133" s="577"/>
      <c r="AW133" s="577"/>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65</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66</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105</v>
      </c>
      <c r="R150" s="195"/>
    </row>
    <row r="151" spans="2:49" s="172" customFormat="1" ht="14.25" hidden="1" x14ac:dyDescent="0.2">
      <c r="C151" s="185"/>
      <c r="Q151" s="196" t="s">
        <v>106</v>
      </c>
      <c r="R151" s="195"/>
    </row>
    <row r="152" spans="2:49" s="172" customFormat="1" ht="14.25" hidden="1" x14ac:dyDescent="0.2">
      <c r="C152" s="185"/>
      <c r="Q152" s="196" t="s">
        <v>107</v>
      </c>
      <c r="R152" s="195"/>
    </row>
    <row r="153" spans="2:49" s="172" customFormat="1" ht="12.75" hidden="1" x14ac:dyDescent="0.2">
      <c r="C153" s="185"/>
      <c r="Q153" s="196" t="s">
        <v>108</v>
      </c>
    </row>
    <row r="154" spans="2:49" s="172" customFormat="1" ht="12.75" hidden="1" x14ac:dyDescent="0.2">
      <c r="C154" s="185"/>
    </row>
    <row r="155" spans="2:49" s="172" customFormat="1" ht="12.75" hidden="1" x14ac:dyDescent="0.2">
      <c r="C155" s="185"/>
      <c r="R155" s="172" t="s">
        <v>67</v>
      </c>
    </row>
    <row r="156" spans="2:49" s="172" customFormat="1" ht="12.75" hidden="1" x14ac:dyDescent="0.25">
      <c r="R156" s="172" t="s">
        <v>68</v>
      </c>
    </row>
    <row r="157" spans="2:49" s="172" customFormat="1" ht="12.75" hidden="1" x14ac:dyDescent="0.25"/>
    <row r="158" spans="2:49" s="172" customFormat="1" ht="12.75" hidden="1" x14ac:dyDescent="0.25"/>
    <row r="159" spans="2:49" s="172" customFormat="1" ht="12.75" hidden="1" x14ac:dyDescent="0.25">
      <c r="R159" s="172" t="s">
        <v>97</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PZlZTnOwQflf6QJ+iuBU7YG8mCdE6DqFr2p1Bx1Rz0yOiN4iNAkMIbNnzSW7ri7zdyd9/a1uhRPF+l8UzCh+og==" saltValue="uBpql9dmf42Bl8Bqr3s10A==" spinCount="100000" sheet="1" objects="1" scenarios="1"/>
  <customSheetViews>
    <customSheetView guid="{8BBDF041-1EC5-4F43-8AC5-BFD5AE5CB39A}" zeroValues="0" hiddenRows="1" topLeftCell="A61">
      <selection activeCell="B90" sqref="B90:AW90"/>
      <pageMargins left="0.7" right="0.7" top="0.75" bottom="0.75" header="0.3" footer="0.3"/>
    </customSheetView>
  </customSheetViews>
  <mergeCells count="137">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s>
  <dataValidations count="56">
    <dataValidation errorStyle="information" allowBlank="1" showInputMessage="1" showErrorMessage="1" error="Données non valides" promptTitle="Données nécessaires" sqref="M22:Y22" xr:uid="{9C6B45D2-31BC-407C-A614-75F220CDBD76}"/>
    <dataValidation allowBlank="1" showErrorMessage="1" promptTitle="Optiion gestion pilotée du PERCO" sqref="AW105 AW115 AW101:AW103 AW107:AW108" xr:uid="{B382914F-B1F6-4C21-BFC2-1E79C4423D47}"/>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6AC28106-3C02-4452-999A-4CD3D1E651C1}"/>
    <dataValidation allowBlank="1" showInputMessage="1" showErrorMessage="1" sqref="AW13:IA13 AK19 AN19:AW19 Z28:IA28 AU14" xr:uid="{29ECF38B-4A69-4FEC-9A51-68A149D0B8DA}"/>
    <dataValidation allowBlank="1" showInputMessage="1" showErrorMessage="1" promptTitle="Numéro sécurité sociale" prompt="Données obligatoires" sqref="AA6 AA23" xr:uid="{340F9DFA-1076-4952-96CF-66C92921CBDE}"/>
    <dataValidation allowBlank="1" showInputMessage="1" showErrorMessage="1" prompt="Merci d'indiquer vos noms et prénoms en majuscules" sqref="Z10 Z7:Z8" xr:uid="{A5427F1F-601B-4848-A3C7-81ED1C2D26BE}"/>
    <dataValidation errorStyle="information" allowBlank="1" showInputMessage="1" showErrorMessage="1" error="Données non valides" sqref="AH13:AV13" xr:uid="{EA2008CD-53EF-4853-96DA-A6249834754C}"/>
    <dataValidation type="list" allowBlank="1" showInputMessage="1" showErrorMessage="1" sqref="C116" xr:uid="{2EEDE4B7-7CFC-47E3-B24E-B351439ED000}">
      <formula1>$R$158:$R$159</formula1>
    </dataValidation>
    <dataValidation type="list" allowBlank="1" showInputMessage="1" showErrorMessage="1" sqref="M15:Y15" xr:uid="{1C77C980-2482-4A53-BCC7-1BBB2AB45AFE}">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5819B3B8-9006-47AA-95ED-3B9650573ABD}">
      <formula1>$Q$151:$Q$152</formula1>
    </dataValidation>
    <dataValidation type="custom" showInputMessage="1" showErrorMessage="1" errorTitle="Information épargnant manquante" error="Vous devez renseigner toutes les informations personnelles de l’épargnant afin de réaliser la répartition des versements. " sqref="AN44:AV45" xr:uid="{FAA16B35-06EE-4062-8B2D-187625B50F1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6:AB37" xr:uid="{A0A7110B-3B3A-4FDC-9123-6ECD7EAABBC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8:AB39" xr:uid="{13F12104-D849-4B75-9E9C-BCBA133E012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8:AL79" xr:uid="{3432852A-7981-40C8-A93E-6D4A1E9B7313}">
      <formula1>AND(T5&lt;&gt;"",M7&lt;&gt;"",M9&lt;&gt;"",Y9&lt;&gt;"",M11&lt;&gt;"",M13&lt;&gt;"",T13&lt;&gt;"",M15&lt;&gt;"",AH5&lt;&gt;"",AH7&lt;&gt;"",AH9&lt;&gt;"",AH11&lt;&gt;"",AH13&lt;&gt;"",AH15&lt;&gt;"")</formula1>
    </dataValidation>
    <dataValidation type="textLength" allowBlank="1" showInputMessage="1" showErrorMessage="1" errorTitle="N° de Sécurité sociale invalide" error="Veuillez saisir un numéro de Sécurité sociale à 13 ou 15 chiffres." prompt="Compris en 13 et 15 caractères (la clé n'est pas obligatoire)_x000a_" sqref="M7:Y7" xr:uid="{7809D052-F55B-475E-8CF0-F14C4C50FA28}">
      <formula1>13</formula1>
      <formula2>15</formula2>
    </dataValidation>
    <dataValidation type="custom" showInputMessage="1" showErrorMessage="1" errorTitle="Information épargnant manquante" error="Vous devez renseigner toutes les informations personnelles de l’épargnant afin de réaliser la répartition des versements. " sqref="R40:AB41" xr:uid="{65EF378A-CD3A-4E6F-A30A-377404ABBAB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2:AB43" xr:uid="{1E2EC246-5BE8-4A4F-96EE-B09CC5CF89A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4:AB45" xr:uid="{4E1F23F0-0CD5-4D18-8230-7CD2F0D3B08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6:AB47" xr:uid="{5C71765A-5138-4F37-AC48-EFD4D571B8B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8:AB49" xr:uid="{7B70E905-BCC1-4E40-AC7C-C4833FB311B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0:AB51" xr:uid="{3CC55BAB-AF07-45B2-9D25-902F69E1B02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2:AB53" xr:uid="{D8FDA4EB-B938-4C7D-863E-2AEC51B7AE8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4:AB55" xr:uid="{8B318839-B01F-4FC8-8107-E8041BD4AC9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6:AB57" xr:uid="{16054287-18CD-4464-AED0-D80F2DD6E1F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8:AB59" xr:uid="{3368A445-A8E1-416B-A948-E0870ECA297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0:AB61" xr:uid="{0C5DA673-7460-4776-82F3-FF7FE35A706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2:AB63" xr:uid="{237051DF-5088-4418-9CF2-2DD695FE5A1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4:AB65" xr:uid="{C4D6EC8E-6469-4F74-A0DB-7DE2C3FAC4E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6:AB67" xr:uid="{A73898AC-F704-433C-91DC-7A47358AA18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8:AB69" xr:uid="{2323F768-CA7F-457A-8651-732F247074A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0:AB71" xr:uid="{5C16FFA0-C5C3-468C-90B4-5A26A76E43E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2:AB73" xr:uid="{54173469-F5BF-4CD0-8047-80B4754394D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4:AB75" xr:uid="{3AB63757-086A-4753-8347-7672EDB2626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6:AB77" xr:uid="{37BA6B62-BCBD-4809-BB6B-B8881B3255E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8:AB79" xr:uid="{7AA96E02-A73D-4100-9991-2163D863DAB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6:AL37" xr:uid="{3404B901-DB10-483E-9447-CBE455CD96D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8:AL39" xr:uid="{50244F3A-55D9-49EE-88A2-243B8EBD2F8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0:AL41" xr:uid="{E9CEA863-2E1A-4EC6-9A37-9405DB77681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2:AL43" xr:uid="{E3D42CAF-15AB-427C-9C0E-9084CD54484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4:AL45" xr:uid="{EED36F4D-0D70-4CE4-B3E5-17DA9C9716D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6:AL47" xr:uid="{451C3E47-28E1-4750-B2D3-8AC2CDDD7A0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8:AL49" xr:uid="{BE61FE4A-2EB5-455F-B21F-1D18451CC41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0:AL51" xr:uid="{85D049DE-DEEB-4279-A15D-3ED5BF42C6A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2:AL53" xr:uid="{06DFF780-D47B-47EF-86CD-DF20B7EBDAD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4:AL55" xr:uid="{F7DC7465-A48A-4BA5-AAE7-D9C0E1F7207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6:AL57" xr:uid="{CA77B90F-B773-46A8-BD8F-018565CB1FE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8:AL59" xr:uid="{364FEE8E-8B79-44B6-BA44-F12C961FFCA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0:AL61" xr:uid="{E0AE13FF-0B9A-42EE-9752-F15FAE250FA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2:AL63" xr:uid="{27C6620F-0EA8-4198-A763-7E14CF290B9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4:AL65" xr:uid="{A32DF663-6271-45EC-B176-20F165F0F48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6:AL67" xr:uid="{35188AFE-4CCF-429C-B169-6745D496BA6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8:AL69" xr:uid="{A51631F2-C75C-4637-96D4-0212E6A5079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0:AL71" xr:uid="{4D5494BC-A5A2-4367-BED3-18DB8665C45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2:AL73" xr:uid="{00731FEC-CC6F-4667-BA55-ABF29D74289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4:AL75" xr:uid="{682ADBE2-ECC4-4B6A-BB0E-F6ECE44C48E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6:AL77" xr:uid="{CFF7781B-18E5-4E74-8434-754B0D4D888D}">
      <formula1>AND(T5&lt;&gt;"",M7&lt;&gt;"",M9&lt;&gt;"",Y9&lt;&gt;"",M11&lt;&gt;"",M13&lt;&gt;"",T13&lt;&gt;"",M15&lt;&gt;"",AH5&lt;&gt;"",AH7&lt;&gt;"",AH9&lt;&gt;"",AH11&lt;&gt;"",AH13&lt;&gt;"",AH15&lt;&gt;"")</formula1>
    </dataValidation>
  </dataValidations>
  <hyperlinks>
    <hyperlink ref="AP96:AW99" location="'Modalités de versement'!A1" display="Plus d'information &gt;" xr:uid="{CE781527-E774-476C-8A67-049BDE103248}"/>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8451" r:id="rId4" name="Check Box 19">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8452" r:id="rId5" name="Check Box 20">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8453" r:id="rId6" name="Check Box 21">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8454" r:id="rId7" name="Check Box 22">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8455" r:id="rId8" name="Check Box 23">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8456" r:id="rId9" name="Check Box 24">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8458" r:id="rId10" name="Check Box 26">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8459" r:id="rId11" name="Check Box 27">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8460" r:id="rId12" name="Check Box 28">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8461" r:id="rId13" name="Check Box 29">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8462" r:id="rId14" name="Check Box 30">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8463" r:id="rId15" name="Check Box 31">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249CBFC-8861-4E20-A666-DB390E6D8C73}">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3A46090A-1B21-4A9A-9FB6-E1FA489FAFE7}">
          <x14:formula1>
            <xm:f>Données!$C$16:$C$19</xm:f>
          </x14:formula1>
          <xm:sqref>AN38</xm:sqref>
        </x14:dataValidation>
        <x14:dataValidation type="list" allowBlank="1" showInputMessage="1" showErrorMessage="1" xr:uid="{F3E1F331-83FF-44B4-AA25-41FFEC86624F}">
          <x14:formula1>
            <xm:f>Données!$C$36:$C$38</xm:f>
          </x14:formula1>
          <xm:sqref>M5:Q5</xm:sqref>
        </x14:dataValidation>
        <x14:dataValidation type="list" allowBlank="1" showInputMessage="1" showErrorMessage="1" xr:uid="{7B73681F-1189-4FA5-BE32-4467544B66D5}">
          <x14:formula1>
            <xm:f>Données!$C$28:$C$31</xm:f>
          </x14:formula1>
          <xm:sqref>M17:Y17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tabColor rgb="FFA2C038"/>
    <pageSetUpPr fitToPage="1"/>
  </sheetPr>
  <dimension ref="A1:Z70"/>
  <sheetViews>
    <sheetView showZeros="0" zoomScaleNormal="100" workbookViewId="0">
      <selection activeCell="AA23" sqref="AA23"/>
    </sheetView>
  </sheetViews>
  <sheetFormatPr baseColWidth="10" defaultColWidth="11.42578125" defaultRowHeight="15" x14ac:dyDescent="0.25"/>
  <cols>
    <col min="1" max="1" width="1.42578125" style="1" customWidth="1"/>
    <col min="2" max="2" width="6.42578125" style="1" customWidth="1"/>
    <col min="3" max="3" width="8.85546875" style="1" customWidth="1"/>
    <col min="4" max="4" width="8.42578125" style="1" customWidth="1"/>
    <col min="5" max="5" width="9.85546875" style="1" customWidth="1"/>
    <col min="6" max="6" width="19.85546875" style="1" customWidth="1"/>
    <col min="7" max="7" width="5.42578125" style="1" customWidth="1"/>
    <col min="8" max="8" width="8.42578125" style="1" customWidth="1"/>
    <col min="9" max="9" width="7" style="1" customWidth="1"/>
    <col min="10" max="10" width="17.5703125" style="1" customWidth="1"/>
    <col min="11" max="11" width="19.42578125" style="1" customWidth="1"/>
    <col min="12" max="12" width="13.42578125" style="1" customWidth="1"/>
    <col min="13" max="13" width="21" style="32" customWidth="1"/>
    <col min="14" max="15" width="21" style="1" customWidth="1"/>
    <col min="16" max="16" width="24.85546875" style="1" bestFit="1" customWidth="1"/>
    <col min="17" max="17" width="1.28515625" style="1" bestFit="1" customWidth="1"/>
    <col min="18" max="18" width="12.42578125" style="1" hidden="1" customWidth="1"/>
    <col min="19" max="19" width="2" style="1" bestFit="1" customWidth="1"/>
    <col min="20" max="21" width="9.42578125" style="1" hidden="1" customWidth="1"/>
    <col min="22" max="23" width="10.85546875" style="1" hidden="1" customWidth="1"/>
    <col min="24" max="24" width="11.42578125" style="1" hidden="1" customWidth="1"/>
    <col min="25" max="25" width="9.7109375" style="1" customWidth="1"/>
    <col min="26" max="26" width="21.140625" style="1" customWidth="1"/>
    <col min="27" max="16384" width="11.42578125" style="1"/>
  </cols>
  <sheetData>
    <row r="1" spans="1:18" ht="12.75" customHeight="1" x14ac:dyDescent="0.25">
      <c r="A1" s="619" t="s">
        <v>187</v>
      </c>
      <c r="B1" s="619"/>
      <c r="C1" s="619"/>
      <c r="D1" s="619"/>
      <c r="E1" s="619"/>
      <c r="F1" s="619"/>
      <c r="G1" s="619"/>
      <c r="H1" s="619"/>
      <c r="I1" s="619"/>
      <c r="J1" s="619"/>
      <c r="K1" s="619"/>
      <c r="L1" s="619"/>
      <c r="M1" s="619"/>
      <c r="N1" s="619"/>
      <c r="O1" s="619"/>
      <c r="P1" s="619"/>
      <c r="Q1" s="64"/>
    </row>
    <row r="2" spans="1:18" ht="12.75" customHeight="1" x14ac:dyDescent="0.25">
      <c r="A2" s="619"/>
      <c r="B2" s="619"/>
      <c r="C2" s="619"/>
      <c r="D2" s="619"/>
      <c r="E2" s="619"/>
      <c r="F2" s="619"/>
      <c r="G2" s="619"/>
      <c r="H2" s="619"/>
      <c r="I2" s="619"/>
      <c r="J2" s="619"/>
      <c r="K2" s="619"/>
      <c r="L2" s="619"/>
      <c r="M2" s="619"/>
      <c r="N2" s="619"/>
      <c r="O2" s="619"/>
      <c r="P2" s="619"/>
      <c r="Q2" s="64"/>
    </row>
    <row r="3" spans="1:18" ht="12.75" customHeight="1" x14ac:dyDescent="0.25">
      <c r="A3" s="619"/>
      <c r="B3" s="619"/>
      <c r="C3" s="619"/>
      <c r="D3" s="619"/>
      <c r="E3" s="619"/>
      <c r="F3" s="619"/>
      <c r="G3" s="619"/>
      <c r="H3" s="619"/>
      <c r="I3" s="619"/>
      <c r="J3" s="619"/>
      <c r="K3" s="619"/>
      <c r="L3" s="619"/>
      <c r="M3" s="619"/>
      <c r="N3" s="619"/>
      <c r="O3" s="619"/>
      <c r="P3" s="619"/>
      <c r="Q3" s="64"/>
    </row>
    <row r="4" spans="1:18" ht="18" customHeight="1" x14ac:dyDescent="0.25">
      <c r="A4" s="619"/>
      <c r="B4" s="619"/>
      <c r="C4" s="619"/>
      <c r="D4" s="619"/>
      <c r="E4" s="619"/>
      <c r="F4" s="619"/>
      <c r="G4" s="619"/>
      <c r="H4" s="619"/>
      <c r="I4" s="619"/>
      <c r="J4" s="619"/>
      <c r="K4" s="619"/>
      <c r="L4" s="619"/>
      <c r="M4" s="619"/>
      <c r="N4" s="619"/>
      <c r="O4" s="619"/>
      <c r="P4" s="619"/>
      <c r="Q4" s="64"/>
    </row>
    <row r="5" spans="1:18" ht="18.75" x14ac:dyDescent="0.25">
      <c r="B5" s="620" t="s">
        <v>9</v>
      </c>
      <c r="C5" s="620"/>
      <c r="D5" s="620"/>
      <c r="E5" s="620"/>
      <c r="F5" s="620"/>
      <c r="G5" s="620"/>
      <c r="H5" s="620"/>
      <c r="I5" s="620"/>
      <c r="J5" s="620"/>
      <c r="K5" s="620"/>
      <c r="L5" s="620"/>
      <c r="M5" s="620"/>
      <c r="N5" s="620"/>
      <c r="O5" s="620"/>
      <c r="P5" s="620"/>
      <c r="Q5" s="64"/>
    </row>
    <row r="6" spans="1:18" ht="9" customHeight="1" x14ac:dyDescent="0.25">
      <c r="B6" s="3"/>
      <c r="C6" s="3"/>
      <c r="D6" s="3"/>
      <c r="E6" s="3"/>
      <c r="F6" s="3"/>
      <c r="G6" s="3"/>
      <c r="H6" s="3"/>
      <c r="I6" s="3"/>
      <c r="J6" s="3"/>
      <c r="K6" s="3"/>
      <c r="L6" s="3"/>
      <c r="M6" s="3"/>
      <c r="N6" s="3"/>
      <c r="O6" s="3"/>
      <c r="P6" s="3"/>
      <c r="Q6" s="3"/>
    </row>
    <row r="7" spans="1:18" ht="18" x14ac:dyDescent="0.25">
      <c r="B7" s="621"/>
      <c r="C7" s="621"/>
      <c r="D7" s="621"/>
      <c r="E7" s="621"/>
      <c r="F7" s="621"/>
      <c r="G7" s="621"/>
      <c r="H7" s="621"/>
      <c r="I7" s="621"/>
      <c r="J7" s="621"/>
      <c r="K7" s="621"/>
      <c r="L7" s="621"/>
      <c r="M7" s="621"/>
      <c r="N7" s="621"/>
      <c r="O7" s="621"/>
      <c r="P7" s="621"/>
      <c r="Q7" s="65"/>
    </row>
    <row r="8" spans="1:18" ht="18.75" customHeight="1" x14ac:dyDescent="0.25">
      <c r="B8" s="5" t="s">
        <v>1</v>
      </c>
      <c r="C8" s="6"/>
      <c r="D8" s="6"/>
      <c r="E8" s="88">
        <f>'Informations Entreprise'!$L$9</f>
        <v>0</v>
      </c>
      <c r="F8" s="7"/>
      <c r="G8" s="7"/>
      <c r="H8" s="7"/>
      <c r="I8" s="8"/>
      <c r="J8" s="9"/>
      <c r="K8" s="9"/>
      <c r="L8" s="9"/>
      <c r="M8" s="9"/>
      <c r="N8" s="9"/>
      <c r="R8" s="34"/>
    </row>
    <row r="9" spans="1:18" ht="9.75" customHeight="1" x14ac:dyDescent="0.25">
      <c r="B9" s="5"/>
      <c r="C9" s="6"/>
      <c r="D9" s="6"/>
      <c r="E9" s="7"/>
      <c r="F9" s="7"/>
      <c r="G9" s="7"/>
      <c r="H9" s="7"/>
      <c r="I9" s="8"/>
      <c r="J9" s="9"/>
      <c r="K9" s="9"/>
      <c r="L9" s="9"/>
      <c r="M9" s="9"/>
      <c r="N9" s="9"/>
      <c r="R9" s="34"/>
    </row>
    <row r="10" spans="1:18" ht="18.75" customHeight="1" x14ac:dyDescent="0.25">
      <c r="B10" s="5" t="s">
        <v>10</v>
      </c>
      <c r="C10" s="6"/>
      <c r="D10" s="6"/>
      <c r="E10" s="622">
        <f>'Informations Entreprise'!$L$11</f>
        <v>0</v>
      </c>
      <c r="F10" s="623"/>
      <c r="G10" s="623"/>
      <c r="H10" s="623"/>
      <c r="I10" s="623"/>
      <c r="J10" s="623"/>
      <c r="K10" s="623"/>
      <c r="L10" s="623"/>
      <c r="M10" s="623"/>
      <c r="N10" s="623"/>
      <c r="O10" s="623"/>
      <c r="P10" s="624"/>
      <c r="R10" s="34"/>
    </row>
    <row r="11" spans="1:18" ht="8.25" customHeight="1" x14ac:dyDescent="0.25">
      <c r="B11" s="5"/>
      <c r="E11" s="10"/>
      <c r="F11" s="10"/>
      <c r="G11" s="10"/>
      <c r="H11" s="10"/>
      <c r="I11" s="10"/>
      <c r="J11" s="10"/>
      <c r="K11" s="10"/>
      <c r="L11" s="10"/>
      <c r="N11" s="10"/>
      <c r="O11" s="10"/>
      <c r="R11" s="34"/>
    </row>
    <row r="12" spans="1:18" ht="16.5" customHeight="1" x14ac:dyDescent="0.25">
      <c r="R12" s="78"/>
    </row>
    <row r="13" spans="1:18" s="71" customFormat="1" ht="16.5" customHeight="1" x14ac:dyDescent="0.25">
      <c r="B13" s="80" t="s">
        <v>31</v>
      </c>
      <c r="C13" s="73"/>
      <c r="D13" s="73"/>
      <c r="E13" s="73"/>
      <c r="F13" s="73"/>
      <c r="G13" s="73"/>
      <c r="H13" s="73"/>
      <c r="I13" s="73"/>
      <c r="J13" s="73"/>
      <c r="K13" s="73"/>
      <c r="L13" s="73"/>
      <c r="M13" s="209"/>
      <c r="N13" s="73"/>
      <c r="O13" s="73"/>
      <c r="P13" s="74"/>
      <c r="R13" s="2"/>
    </row>
    <row r="14" spans="1:18" s="71" customFormat="1" ht="10.5" customHeight="1" x14ac:dyDescent="0.25">
      <c r="B14" s="75"/>
      <c r="M14" s="210"/>
      <c r="P14" s="76"/>
      <c r="R14" s="2"/>
    </row>
    <row r="15" spans="1:18" s="71" customFormat="1" ht="16.5" customHeight="1" x14ac:dyDescent="0.25">
      <c r="B15" s="92" t="s">
        <v>78</v>
      </c>
      <c r="D15" s="72" t="s">
        <v>29</v>
      </c>
      <c r="E15" s="103">
        <f>'Informations Entreprise'!Q22</f>
        <v>0</v>
      </c>
      <c r="F15" s="625" t="s">
        <v>51</v>
      </c>
      <c r="G15" s="626"/>
      <c r="H15" s="627">
        <f>IF(ISBLANK('Informations Entreprise'!AC22),U23,'Informations Entreprise'!$AC$22)</f>
        <v>3844.8</v>
      </c>
      <c r="I15" s="628"/>
      <c r="J15" s="626" t="s">
        <v>50</v>
      </c>
      <c r="K15" s="626"/>
      <c r="L15" s="104">
        <f>IF(ISBLANK('Informations Entreprise'!AI30),H15*0.903,H15)</f>
        <v>3471.8544000000002</v>
      </c>
      <c r="P15" s="76"/>
      <c r="R15" s="2"/>
    </row>
    <row r="16" spans="1:18" s="71" customFormat="1" ht="16.5" customHeight="1" x14ac:dyDescent="0.25">
      <c r="B16" s="75"/>
      <c r="M16" s="210"/>
      <c r="P16" s="76"/>
      <c r="R16" s="2"/>
    </row>
    <row r="17" spans="2:26" s="71" customFormat="1" ht="16.5" customHeight="1" x14ac:dyDescent="0.25">
      <c r="B17" s="92" t="s">
        <v>79</v>
      </c>
      <c r="D17" s="72" t="s">
        <v>29</v>
      </c>
      <c r="E17" s="103">
        <f>'Informations Entreprise'!$Q$26</f>
        <v>0</v>
      </c>
      <c r="F17" s="625" t="s">
        <v>51</v>
      </c>
      <c r="G17" s="626"/>
      <c r="H17" s="627">
        <f>IF(ISBLANK('Informations Entreprise'!AC26),W23,'Informations Entreprise'!$AC$26)</f>
        <v>7689.6</v>
      </c>
      <c r="I17" s="628"/>
      <c r="J17" s="626" t="s">
        <v>50</v>
      </c>
      <c r="K17" s="626"/>
      <c r="L17" s="104">
        <f>IF(ISBLANK('Informations Entreprise'!AI30),H17*0.903,H17)</f>
        <v>6943.7088000000003</v>
      </c>
      <c r="M17" s="210"/>
      <c r="P17" s="76"/>
      <c r="R17" s="2"/>
    </row>
    <row r="18" spans="2:26" ht="6" customHeight="1" x14ac:dyDescent="0.25">
      <c r="B18" s="77"/>
      <c r="C18" s="50"/>
      <c r="D18" s="50"/>
      <c r="E18" s="50"/>
      <c r="F18" s="50"/>
      <c r="G18" s="50"/>
      <c r="H18" s="50"/>
      <c r="I18" s="50"/>
      <c r="J18" s="50"/>
      <c r="K18" s="50"/>
      <c r="L18" s="50"/>
      <c r="M18" s="211"/>
      <c r="N18" s="50"/>
      <c r="O18" s="50"/>
      <c r="P18" s="51"/>
      <c r="R18" s="78"/>
    </row>
    <row r="19" spans="2:26" ht="6" customHeight="1" x14ac:dyDescent="0.25">
      <c r="R19" s="78"/>
    </row>
    <row r="20" spans="2:26" ht="24" customHeight="1" x14ac:dyDescent="0.4">
      <c r="B20" s="11" t="s">
        <v>11</v>
      </c>
      <c r="C20" s="12"/>
      <c r="D20" s="12"/>
      <c r="E20" s="12"/>
      <c r="F20" s="13"/>
      <c r="G20" s="13"/>
      <c r="H20" s="13"/>
      <c r="N20" s="89"/>
      <c r="U20" s="208"/>
    </row>
    <row r="21" spans="2:26" ht="16.5" customHeight="1" x14ac:dyDescent="0.25"/>
    <row r="22" spans="2:26" ht="57.75" customHeight="1" x14ac:dyDescent="0.25">
      <c r="B22" s="617" t="s">
        <v>152</v>
      </c>
      <c r="C22" s="617"/>
      <c r="D22" s="617"/>
      <c r="E22" s="617"/>
      <c r="F22" s="618" t="s">
        <v>53</v>
      </c>
      <c r="G22" s="618"/>
      <c r="H22" s="618"/>
      <c r="I22" s="618"/>
      <c r="J22" s="618" t="s">
        <v>54</v>
      </c>
      <c r="K22" s="618"/>
      <c r="L22" s="375" t="s">
        <v>37</v>
      </c>
      <c r="M22" s="376" t="str">
        <f>IF('Informations Entreprise'!AM37="Abondement unilatéral", "Montant de l'abondement unilatéral sur le PERCOL"," Montant de l’épargnant")</f>
        <v xml:space="preserve"> Montant de l’épargnant</v>
      </c>
      <c r="N22" s="377" t="s">
        <v>93</v>
      </c>
      <c r="O22" s="377" t="s">
        <v>94</v>
      </c>
      <c r="P22" s="377" t="s">
        <v>153</v>
      </c>
      <c r="R22" s="5"/>
      <c r="T22" s="219" t="s">
        <v>102</v>
      </c>
      <c r="U22" s="219" t="s">
        <v>101</v>
      </c>
      <c r="V22" s="219" t="s">
        <v>103</v>
      </c>
      <c r="W22" s="219" t="s">
        <v>104</v>
      </c>
    </row>
    <row r="23" spans="2:26" ht="46.5" customHeight="1" x14ac:dyDescent="0.25">
      <c r="B23" s="594">
        <f>'Bulletin 1'!$M$7</f>
        <v>0</v>
      </c>
      <c r="C23" s="594"/>
      <c r="D23" s="594"/>
      <c r="E23" s="594"/>
      <c r="F23" s="594">
        <f>'Bulletin 1'!$T$5</f>
        <v>0</v>
      </c>
      <c r="G23" s="594"/>
      <c r="H23" s="594"/>
      <c r="I23" s="594"/>
      <c r="J23" s="594">
        <f>'Bulletin 1'!$AH$5</f>
        <v>0</v>
      </c>
      <c r="K23" s="594"/>
      <c r="L23" s="102" t="str">
        <f>IF('Bulletin 1'!$M$15="Salarié","TS",IF('Bulletin 1'!$M$15="Non salarié","TNS",IF('Bulletin 1'!$M$15="","")))</f>
        <v/>
      </c>
      <c r="M23" s="212">
        <f>'Bulletin 1'!$AK$86</f>
        <v>0</v>
      </c>
      <c r="N23" s="378" t="str">
        <f>IF(L23="","",IF(case_CSG="",IF(L23="TS",MIN(T23*(1-CSGCRDS),'Bulletin 1'!$L$86*($E$15*(1-CSGCRDS))),IF(L23="TNS",MIN(T23,'Bulletin 1'!$L$86*E$15))),IF(L23="TS",MIN(T23,'Bulletin 1'!$L$86*($E$15)),IF(L23="TNS",MIN(T23,'Bulletin 1'!$L$86*E$15)))))</f>
        <v/>
      </c>
      <c r="O23" s="378" t="str">
        <f>IF(L23="","",IF(case_CSG="",IF(L23="TS",MIN(V23*(1-CSGCRDS),'Bulletin 1'!$X$86*($E$17*(1-CSGCRDS))),IF(L23="TNS",MIN(V23,'Bulletin 1'!$X$86*E$17))),IF(L23="TS",MIN(V23,'Bulletin 1'!$X$86*($E$17)),IF(L23="TNS",MIN(V23,'Bulletin 1'!$X$86*E$17)))))</f>
        <v/>
      </c>
      <c r="P23" s="379">
        <f>IFERROR(SUM(M23:O23),0)</f>
        <v>0</v>
      </c>
      <c r="Q23" s="90" t="str">
        <f t="shared" ref="Q23:Q32" si="0">IF(AND(M23&gt;0,S23=0),"Sélectionnez le statut"," ")</f>
        <v xml:space="preserve"> </v>
      </c>
      <c r="R23" s="81" t="str">
        <f>IF(ISERROR(8%*#REF!),"",8%*#REF!)</f>
        <v/>
      </c>
      <c r="S23" s="91">
        <f>COUNTA('Informations Entreprise'!#REF!)</f>
        <v>1</v>
      </c>
      <c r="T23" s="106">
        <f>IF(ISBLANK('Informations Entreprise'!$AC$22),U23,'Informations Entreprise'!$AC$22)</f>
        <v>3844.8</v>
      </c>
      <c r="U23" s="106">
        <f t="shared" ref="U23:U32" si="1">8%*PASS</f>
        <v>3844.8</v>
      </c>
      <c r="V23" s="107">
        <f>IF(ISBLANK('Informations Entreprise'!$AC$26),W23,'Informations Entreprise'!$AC$26)</f>
        <v>7689.6</v>
      </c>
      <c r="W23" s="106">
        <f t="shared" ref="W23:W32" si="2">16%*PASS</f>
        <v>7689.6</v>
      </c>
      <c r="Z23" s="236" t="str">
        <f>IF(AND(ISBLANK('Bulletin 1'!$M$17),'Informations Entreprise'!$AM$37="Prime de partage de la valeur"),"L'information Salaire est à renseigner dans le bulletin 1","")</f>
        <v/>
      </c>
    </row>
    <row r="24" spans="2:26" ht="46.5" customHeight="1" x14ac:dyDescent="0.25">
      <c r="B24" s="594">
        <f>'Bulletin 2'!$M$7</f>
        <v>0</v>
      </c>
      <c r="C24" s="594"/>
      <c r="D24" s="594"/>
      <c r="E24" s="594"/>
      <c r="F24" s="594">
        <f>'Bulletin 2'!$T$5</f>
        <v>0</v>
      </c>
      <c r="G24" s="594"/>
      <c r="H24" s="594"/>
      <c r="I24" s="594"/>
      <c r="J24" s="594">
        <f>'Bulletin 2'!$AH$5</f>
        <v>0</v>
      </c>
      <c r="K24" s="594"/>
      <c r="L24" s="102" t="str">
        <f>IF($L$23="","",IF('Bulletin 2'!$M$15="Salarié","TS",IF('Bulletin 2'!$M$15="Non salarié","TNS",IF('Bulletin 2'!$M$15="",""))))</f>
        <v/>
      </c>
      <c r="M24" s="212">
        <f>'Bulletin 2'!$AK$86</f>
        <v>0</v>
      </c>
      <c r="N24" s="378" t="str">
        <f>IF(L24="","",IF(case_CSG="",IF(L24="TS",MIN(T24*(1-CSGCRDS),'Bulletin 2'!$L$86*($E$15*(1-CSGCRDS))),IF(L24="TNS",MIN(T24,'Bulletin 2'!$L$86*E$15))),IF(L24="TS",MIN(T24,'Bulletin 2'!$L$86*($E$15)),IF(L24="TNS",MIN(T24,'Bulletin 2'!$L$84*E$15)))))</f>
        <v/>
      </c>
      <c r="O24" s="378" t="str">
        <f>IF(L24="","",IF(case_CSG="",IF(L24="TS",MIN(V24*(1-CSGCRDS),'Bulletin 2'!$X$86*($E$17*(1-CSGCRDS))),IF(L24="TNS",MIN(V24,'Bulletin 2'!$X$86*E$17))),IF(L24="TS",MIN(V24,'Bulletin 2'!$X$86*($E$17)),IF(L24="TNS",MIN(V24,'Bulletin 2'!$X$86*E$17)))))</f>
        <v/>
      </c>
      <c r="P24" s="379">
        <f>IF($L$23="",0,IFERROR(SUM(M24:O24),0))</f>
        <v>0</v>
      </c>
      <c r="Q24" s="90" t="str">
        <f t="shared" si="0"/>
        <v xml:space="preserve"> </v>
      </c>
      <c r="R24" s="81" t="str">
        <f>IF(ISERROR(8%*#REF!),"",8%*#REF!)</f>
        <v/>
      </c>
      <c r="S24" s="91">
        <f>COUNTA('Informations Entreprise'!#REF!)</f>
        <v>1</v>
      </c>
      <c r="T24" s="106">
        <f>IF(ISBLANK('Informations Entreprise'!$AC$22),U24,'Informations Entreprise'!$AC$22)</f>
        <v>3844.8</v>
      </c>
      <c r="U24" s="106">
        <f t="shared" si="1"/>
        <v>3844.8</v>
      </c>
      <c r="V24" s="107">
        <f>IF(ISBLANK('Informations Entreprise'!$AC$26),W24,'Informations Entreprise'!$AC$26)</f>
        <v>7689.6</v>
      </c>
      <c r="W24" s="106">
        <f t="shared" si="2"/>
        <v>7689.6</v>
      </c>
      <c r="Z24" s="236" t="str">
        <f>IF(AND(ISBLANK('Bulletin 2'!$M$17),'Informations Entreprise'!$AM$37="Prime de partage de la valeur"),"L'information Salaire est à renseigner dans le bulletin 2","")</f>
        <v/>
      </c>
    </row>
    <row r="25" spans="2:26" ht="46.5" customHeight="1" x14ac:dyDescent="0.25">
      <c r="B25" s="594">
        <f>'Bulletin 3'!$M$7</f>
        <v>0</v>
      </c>
      <c r="C25" s="594"/>
      <c r="D25" s="594"/>
      <c r="E25" s="594"/>
      <c r="F25" s="594">
        <f>'Bulletin 3'!$T$5</f>
        <v>0</v>
      </c>
      <c r="G25" s="594"/>
      <c r="H25" s="594"/>
      <c r="I25" s="594"/>
      <c r="J25" s="594">
        <f>'Bulletin 3'!$AH$5</f>
        <v>0</v>
      </c>
      <c r="K25" s="594"/>
      <c r="L25" s="102" t="str">
        <f>IF($L$24="","",IF('Bulletin 3'!$M$15="Salarié","TS",IF('Bulletin 3'!$M$15="Non salarié","TNS",IF('Bulletin 3'!$M$15="",""))))</f>
        <v/>
      </c>
      <c r="M25" s="212">
        <f>'Bulletin 3'!$AK$86</f>
        <v>0</v>
      </c>
      <c r="N25" s="378" t="str">
        <f>IF(L25="","",IF(case_CSG="",IF(L25="TS",MIN(T25*(1-CSGCRDS),'Bulletin 3'!$L$86*($E$15*(1-CSGCRDS))),IF(L25="TNS",MIN(T25,'Bulletin 3'!$L$86*E$15))),IF(L25="TS",MIN(T25,'Bulletin 3'!$L$86*($E$15)),IF(L25="TNS",MIN(T25,'Bulletin 3'!$L$84*E$15)))))</f>
        <v/>
      </c>
      <c r="O25" s="378" t="str">
        <f>IF(L25="","",IF(case_CSG="",IF(L25="TS",MIN(V25*(1-CSGCRDS),'Bulletin 3'!$X$86*($E$17*(1-CSGCRDS))),IF(L25="TNS",MIN(V25,'Bulletin 3'!$X$86*E$17))),IF(L25="TS",MIN(V25,'Bulletin 3'!$X$86*($E$17)),IF(L25="TNS",MIN(V25,'Bulletin 3'!$X$86*E$17)))))</f>
        <v/>
      </c>
      <c r="P25" s="379">
        <f t="shared" ref="P25:P32" si="3">IF($L$23="",0,IFERROR(SUM(M25:O25),0))</f>
        <v>0</v>
      </c>
      <c r="Q25" s="90" t="str">
        <f t="shared" si="0"/>
        <v xml:space="preserve"> </v>
      </c>
      <c r="R25" s="81" t="str">
        <f>IF(ISERROR(8%*#REF!),"",8%*#REF!)</f>
        <v/>
      </c>
      <c r="S25" s="91">
        <f>COUNTA('Informations Entreprise'!#REF!)</f>
        <v>1</v>
      </c>
      <c r="T25" s="106">
        <f>IF(ISBLANK('Informations Entreprise'!$AC$22),U25,'Informations Entreprise'!$AC$22)</f>
        <v>3844.8</v>
      </c>
      <c r="U25" s="106">
        <f t="shared" si="1"/>
        <v>3844.8</v>
      </c>
      <c r="V25" s="107">
        <f>IF(ISBLANK('Informations Entreprise'!$AC$26),W25,'Informations Entreprise'!$AC$26)</f>
        <v>7689.6</v>
      </c>
      <c r="W25" s="106">
        <f t="shared" si="2"/>
        <v>7689.6</v>
      </c>
      <c r="Z25" s="236" t="str">
        <f>IF(AND(ISBLANK('Bulletin 3'!$M$17),'Informations Entreprise'!$AM$37="Prime de partage de la valeur"),"L'information Salaire est à renseigner dans le bulletin 3","")</f>
        <v/>
      </c>
    </row>
    <row r="26" spans="2:26" ht="46.5" customHeight="1" x14ac:dyDescent="0.25">
      <c r="B26" s="594">
        <f>'Bulletin 4'!$M$7</f>
        <v>0</v>
      </c>
      <c r="C26" s="594"/>
      <c r="D26" s="594"/>
      <c r="E26" s="594"/>
      <c r="F26" s="594">
        <f>'Bulletin 4'!$T$5</f>
        <v>0</v>
      </c>
      <c r="G26" s="594"/>
      <c r="H26" s="594"/>
      <c r="I26" s="594"/>
      <c r="J26" s="594">
        <f>'Bulletin 4'!$AH$5</f>
        <v>0</v>
      </c>
      <c r="K26" s="594"/>
      <c r="L26" s="102" t="str">
        <f>IF($L$25="","",IF('Bulletin 4'!$M$15="Salarié","TS",IF('Bulletin 4'!$M$15="Non salarié","TNS",IF('Bulletin 4'!$M$15="",""))))</f>
        <v/>
      </c>
      <c r="M26" s="212">
        <f>'Bulletin 4'!$AK$86</f>
        <v>0</v>
      </c>
      <c r="N26" s="378" t="str">
        <f>IF(L26="","",IF(case_CSG="",IF(L26="TS",MIN(T26*(1-CSGCRDS),'Bulletin 4'!$L$86*($E$15*(1-CSGCRDS))),IF(L26="TNS",MIN(T26,'Bulletin 4'!$L$86*E$15))),IF(L26="TS",MIN(T26,'Bulletin 4'!$L$86*($E$15)),IF(L26="TNS",MIN(T26,'Bulletin 4'!$L$84*E$15)))))</f>
        <v/>
      </c>
      <c r="O26" s="378" t="str">
        <f>IF(L26="","",IF(case_CSG="",IF(L26="TS",MIN(V26*(1-CSGCRDS),'Bulletin 4'!$X$86*($E$17*(1-CSGCRDS))),IF(L26="TNS",MIN(V26,'Bulletin 4'!$X$86*E$17))),IF(L26="TS",MIN(V26,'Bulletin 4'!$X$86*($E$17)),IF(L26="TNS",MIN(V26,'Bulletin 4'!$X$86*E$17)))))</f>
        <v/>
      </c>
      <c r="P26" s="379">
        <f t="shared" si="3"/>
        <v>0</v>
      </c>
      <c r="Q26" s="90" t="str">
        <f t="shared" si="0"/>
        <v xml:space="preserve"> </v>
      </c>
      <c r="R26" s="81" t="str">
        <f>IF(ISERROR(8%*#REF!),"",8%*#REF!)</f>
        <v/>
      </c>
      <c r="S26" s="91">
        <f>COUNTA('Informations Entreprise'!#REF!)</f>
        <v>1</v>
      </c>
      <c r="T26" s="106">
        <f>IF(ISBLANK('Informations Entreprise'!$AC$22),U26,'Informations Entreprise'!$AC$22)</f>
        <v>3844.8</v>
      </c>
      <c r="U26" s="106">
        <f t="shared" si="1"/>
        <v>3844.8</v>
      </c>
      <c r="V26" s="107">
        <f>IF(ISBLANK('Informations Entreprise'!$AC$26),W26,'Informations Entreprise'!$AC$26)</f>
        <v>7689.6</v>
      </c>
      <c r="W26" s="106">
        <f t="shared" si="2"/>
        <v>7689.6</v>
      </c>
      <c r="Z26" s="236" t="str">
        <f>IF(AND(ISBLANK('Bulletin 4'!$M$17),'Informations Entreprise'!$AM$37="Prime de partage de la valeur"),"L'information Salaire est à renseigner dans le bulletin 4","")</f>
        <v/>
      </c>
    </row>
    <row r="27" spans="2:26" ht="46.5" customHeight="1" x14ac:dyDescent="0.25">
      <c r="B27" s="594">
        <f>'Bulletin 5'!$M$7</f>
        <v>0</v>
      </c>
      <c r="C27" s="594"/>
      <c r="D27" s="594"/>
      <c r="E27" s="594"/>
      <c r="F27" s="594">
        <f>'Bulletin 5'!$T$5</f>
        <v>0</v>
      </c>
      <c r="G27" s="594"/>
      <c r="H27" s="594"/>
      <c r="I27" s="594"/>
      <c r="J27" s="594">
        <f>'Bulletin 5'!$AH$5</f>
        <v>0</v>
      </c>
      <c r="K27" s="594"/>
      <c r="L27" s="102" t="str">
        <f>IF($L$26="","",IF('Bulletin 5'!$M$15="Salarié","TS",IF('Bulletin 5'!$M$15="Non salarié","TNS",IF('Bulletin 5'!$M$15="",""))))</f>
        <v/>
      </c>
      <c r="M27" s="212">
        <f>'Bulletin 5'!$AK$86</f>
        <v>0</v>
      </c>
      <c r="N27" s="378" t="str">
        <f>IF(L27="","",IF(case_CSG="",IF(L27="TS",MIN(T27*(1-CSGCRDS),'Bulletin 5'!$L$86*($E$15*(1-CSGCRDS))),IF(L27="TNS",MIN(T27,'Bulletin 5'!$L$86*E$15))),IF(L27="TS",MIN(T27,'Bulletin 5'!$L$86*($E$15)),IF(L27="TNS",MIN(T27,[2]Bulletin52!$L$70*E$15)))))</f>
        <v/>
      </c>
      <c r="O27" s="378" t="str">
        <f>IF(L27="","",IF(case_CSG="",IF(L27="TS",MIN(V27*(1-CSGCRDS),'Bulletin 5'!$X$86*($E$17*(1-CSGCRDS))),IF(L27="TNS",MIN(V27,'Bulletin 5'!$X$86*E$17))),IF(L27="TS",MIN(V27,'Bulletin 5'!$X$86*($E$17)),IF(L27="TNS",MIN(V27,'Bulletin 5'!$X$86*E$17)))))</f>
        <v/>
      </c>
      <c r="P27" s="379">
        <f t="shared" si="3"/>
        <v>0</v>
      </c>
      <c r="Q27" s="90" t="str">
        <f t="shared" si="0"/>
        <v xml:space="preserve"> </v>
      </c>
      <c r="R27" s="81" t="str">
        <f>IF(ISERROR(8%*#REF!),"",8%*#REF!)</f>
        <v/>
      </c>
      <c r="S27" s="91">
        <f>COUNTA('Informations Entreprise'!#REF!)</f>
        <v>1</v>
      </c>
      <c r="T27" s="106">
        <f>IF(ISBLANK('Informations Entreprise'!$AC$22),U27,'Informations Entreprise'!$AC$22)</f>
        <v>3844.8</v>
      </c>
      <c r="U27" s="106">
        <f t="shared" si="1"/>
        <v>3844.8</v>
      </c>
      <c r="V27" s="107">
        <f>IF(ISBLANK('Informations Entreprise'!$AC$26),W27,'Informations Entreprise'!$AC$26)</f>
        <v>7689.6</v>
      </c>
      <c r="W27" s="106">
        <f t="shared" si="2"/>
        <v>7689.6</v>
      </c>
      <c r="Z27" s="236" t="str">
        <f>IF(AND(ISBLANK('Bulletin 5'!$M$17),'Informations Entreprise'!$AM$37="Prime de partage de la valeur"),"L'information Salaire est à renseigner dans le bulletin 5","")</f>
        <v/>
      </c>
    </row>
    <row r="28" spans="2:26" ht="46.5" customHeight="1" x14ac:dyDescent="0.25">
      <c r="B28" s="594">
        <f>'Bulletin 6'!$M$7</f>
        <v>0</v>
      </c>
      <c r="C28" s="594"/>
      <c r="D28" s="594"/>
      <c r="E28" s="594"/>
      <c r="F28" s="594">
        <f>'Bulletin 6'!$T$5</f>
        <v>0</v>
      </c>
      <c r="G28" s="594"/>
      <c r="H28" s="594"/>
      <c r="I28" s="594"/>
      <c r="J28" s="594">
        <f>'Bulletin 6'!$AH$5</f>
        <v>0</v>
      </c>
      <c r="K28" s="594"/>
      <c r="L28" s="102" t="str">
        <f>IF($L$27="","",IF('Bulletin 6'!$M$15="Salarié","TS",IF('Bulletin 6'!$M$15="Non salarié","TNS",IF('Bulletin 6'!$M$15="",""))))</f>
        <v/>
      </c>
      <c r="M28" s="212">
        <f>'Bulletin 6'!$AK$86</f>
        <v>0</v>
      </c>
      <c r="N28" s="378" t="str">
        <f>IF(L28="","",IF(case_CSG="",IF(L28="TS",MIN(T28*(1-CSGCRDS),'Bulletin 6'!$L$86*($E$15*(1-CSGCRDS))),IF(L28="TNS",MIN(T28,'Bulletin 6'!$L$86*E$15))),IF(L28="TS",MIN(T28,'Bulletin 6'!$L$86*($E$15)),IF(L28="TNS",MIN(T28,'Bulletin 6'!$L$84*E$15)))))</f>
        <v/>
      </c>
      <c r="O28" s="378" t="str">
        <f>IF(L28="","",IF(case_CSG="",IF(L28="TS",MIN(V28*(1-CSGCRDS),'Bulletin 6'!$X$86*($E$17*(1-CSGCRDS))),IF(L28="TNS",MIN(V28,'Bulletin 6'!$X$86*E$17))),IF(L28="TS",MIN(V28,'Bulletin 6'!$X$86*($E$17)),IF(L28="TNS",MIN(V28,'Bulletin 6'!$X$86*E$17)))))</f>
        <v/>
      </c>
      <c r="P28" s="379">
        <f t="shared" si="3"/>
        <v>0</v>
      </c>
      <c r="Q28" s="90" t="str">
        <f t="shared" si="0"/>
        <v xml:space="preserve"> </v>
      </c>
      <c r="R28" s="81" t="str">
        <f>IF(ISERROR(8%*#REF!),"",8%*#REF!)</f>
        <v/>
      </c>
      <c r="S28" s="91">
        <f>COUNTA('Informations Entreprise'!#REF!)</f>
        <v>1</v>
      </c>
      <c r="T28" s="106">
        <f>IF(ISBLANK('Informations Entreprise'!$AC$22),U28,'Informations Entreprise'!$AC$22)</f>
        <v>3844.8</v>
      </c>
      <c r="U28" s="106">
        <f t="shared" si="1"/>
        <v>3844.8</v>
      </c>
      <c r="V28" s="107">
        <f>IF(ISBLANK('Informations Entreprise'!$AC$26),W28,'Informations Entreprise'!$AC$26)</f>
        <v>7689.6</v>
      </c>
      <c r="W28" s="106">
        <f t="shared" si="2"/>
        <v>7689.6</v>
      </c>
      <c r="Z28" s="236" t="str">
        <f>IF(AND(ISBLANK('Bulletin 1'!$M$17),'Informations Entreprise'!$AM$37="Prime de partage de la valeur"),"L'information Salaire est à renseigner dans le bulletin 6","")</f>
        <v/>
      </c>
    </row>
    <row r="29" spans="2:26" ht="46.5" customHeight="1" x14ac:dyDescent="0.25">
      <c r="B29" s="594">
        <f>'Bulletin 7'!$M$7</f>
        <v>0</v>
      </c>
      <c r="C29" s="594"/>
      <c r="D29" s="594"/>
      <c r="E29" s="594"/>
      <c r="F29" s="594">
        <f>'Bulletin 7'!$T$5</f>
        <v>0</v>
      </c>
      <c r="G29" s="594"/>
      <c r="H29" s="594"/>
      <c r="I29" s="594"/>
      <c r="J29" s="594">
        <f>'Bulletin 7'!$AH$5</f>
        <v>0</v>
      </c>
      <c r="K29" s="594"/>
      <c r="L29" s="102" t="str">
        <f>IF($L$28="","",IF('Bulletin 7'!$M$15="Salarié","TS",IF('Bulletin 7'!$M$15="Non salarié","TNS",IF('Bulletin 7'!$M$15="",""))))</f>
        <v/>
      </c>
      <c r="M29" s="212">
        <f>'Bulletin 7'!$AK$86</f>
        <v>0</v>
      </c>
      <c r="N29" s="378" t="str">
        <f>IF(L29="","",IF(case_CSG="",IF(L29="TS",MIN(T29*(1-CSGCRDS),'Bulletin 7'!$L$86*($E$15*(1-CSGCRDS))),IF(L29="TNS",MIN(T29,'Bulletin 7'!$L$86*E$15))),IF(L29="TS",MIN(T29,'Bulletin 7'!$L$86*($E$15)),IF(L29="TNS",MIN(T29,'Bulletin 7'!$L$84*E$15)))))</f>
        <v/>
      </c>
      <c r="O29" s="378" t="str">
        <f>IF(L29="","",IF(case_CSG="",IF(L29="TS",MIN(V29*(1-CSGCRDS),'Bulletin 7'!$X$86*($E$17*(1-CSGCRDS))),IF(L29="TNS",MIN(V29,'Bulletin 7'!$X$86*E$17))),IF(L29="TS",MIN(V29,'Bulletin 7'!$X$86*($E$17)),IF(L29="TNS",MIN(V29,'Bulletin 7'!$X$86*E$17)))))</f>
        <v/>
      </c>
      <c r="P29" s="379">
        <f t="shared" si="3"/>
        <v>0</v>
      </c>
      <c r="Q29" s="90" t="str">
        <f t="shared" si="0"/>
        <v xml:space="preserve"> </v>
      </c>
      <c r="R29" s="81" t="str">
        <f>IF(ISERROR(8%*#REF!),"",8%*#REF!)</f>
        <v/>
      </c>
      <c r="S29" s="91">
        <f>COUNTA('Informations Entreprise'!#REF!)</f>
        <v>1</v>
      </c>
      <c r="T29" s="106">
        <f>IF(ISBLANK('Informations Entreprise'!$AC$22),U29,'Informations Entreprise'!$AC$22)</f>
        <v>3844.8</v>
      </c>
      <c r="U29" s="106">
        <f t="shared" si="1"/>
        <v>3844.8</v>
      </c>
      <c r="V29" s="107">
        <f>IF(ISBLANK('Informations Entreprise'!$AC$26),W29,'Informations Entreprise'!$AC$26)</f>
        <v>7689.6</v>
      </c>
      <c r="W29" s="106">
        <f t="shared" si="2"/>
        <v>7689.6</v>
      </c>
      <c r="Z29" s="236" t="str">
        <f>IF(AND(ISBLANK('Bulletin 7'!$M$17),'Informations Entreprise'!$AM$37="Prime de partage de la valeur"),"L'information Salaire est à renseigner dans le bulletin 7","")</f>
        <v/>
      </c>
    </row>
    <row r="30" spans="2:26" ht="46.5" customHeight="1" x14ac:dyDescent="0.25">
      <c r="B30" s="594">
        <f>'Bulletin 8'!$M$7</f>
        <v>0</v>
      </c>
      <c r="C30" s="594"/>
      <c r="D30" s="594"/>
      <c r="E30" s="594"/>
      <c r="F30" s="594">
        <f>'Bulletin 8'!$T$5</f>
        <v>0</v>
      </c>
      <c r="G30" s="594"/>
      <c r="H30" s="594"/>
      <c r="I30" s="594"/>
      <c r="J30" s="594">
        <f>'Bulletin 8'!$AH$5</f>
        <v>0</v>
      </c>
      <c r="K30" s="594"/>
      <c r="L30" s="102" t="str">
        <f>IF($L$29="","",IF('Bulletin 8'!$M$15="Salarié","TS",IF('Bulletin 8'!$M$15="Non salarié","TNS",IF('Bulletin 8'!$M$15="",""))))</f>
        <v/>
      </c>
      <c r="M30" s="212">
        <f>'Bulletin 8'!$AK$86</f>
        <v>0</v>
      </c>
      <c r="N30" s="378" t="str">
        <f>IF(L30="","",IF(case_CSG="",IF(L30="TS",MIN(T30*(1-CSGCRDS),'Bulletin 8'!$L$86*($E$15*(1-CSGCRDS))),IF(L30="TNS",MIN(T30,'Bulletin 8'!$L$86*E$15))),IF(L30="TS",MIN(T30,'Bulletin 8'!$L$86*($E$15)),IF(L30="TNS",MIN(T30,'Bulletin 8'!$L$84*E$15)))))</f>
        <v/>
      </c>
      <c r="O30" s="378" t="str">
        <f>IF(L30="","",IF(case_CSG="",IF(L30="TS",MIN(V30*(1-CSGCRDS),'Bulletin 8'!$X$86*($E$17*(1-CSGCRDS))),IF(L30="TNS",MIN(V30,'Bulletin 8'!$X$86*E$17))),IF(L30="TS",MIN(V30,'Bulletin 8'!$X$86*($E$17)),IF(L30="TNS",MIN(V30,'Bulletin 8'!$X$86*E$17)))))</f>
        <v/>
      </c>
      <c r="P30" s="379">
        <f t="shared" si="3"/>
        <v>0</v>
      </c>
      <c r="Q30" s="90" t="str">
        <f t="shared" si="0"/>
        <v xml:space="preserve"> </v>
      </c>
      <c r="R30" s="81" t="str">
        <f>IF(ISERROR(8%*#REF!),"",8%*#REF!)</f>
        <v/>
      </c>
      <c r="S30" s="91">
        <f>COUNTA('Informations Entreprise'!#REF!)</f>
        <v>1</v>
      </c>
      <c r="T30" s="106">
        <f>IF(ISBLANK('Informations Entreprise'!$AC$22),U30,'Informations Entreprise'!$AC$22)</f>
        <v>3844.8</v>
      </c>
      <c r="U30" s="106">
        <f t="shared" si="1"/>
        <v>3844.8</v>
      </c>
      <c r="V30" s="107">
        <f>IF(ISBLANK('Informations Entreprise'!$AC$26),W30,'Informations Entreprise'!$AC$26)</f>
        <v>7689.6</v>
      </c>
      <c r="W30" s="106">
        <f t="shared" si="2"/>
        <v>7689.6</v>
      </c>
      <c r="Z30" s="236" t="str">
        <f>IF(AND(ISBLANK('Bulletin 8'!$M$17),'Informations Entreprise'!$AM$37="Prime de partage de la valeur"),"L'information Salaire est à renseigner dans le bulletin 8","")</f>
        <v/>
      </c>
    </row>
    <row r="31" spans="2:26" ht="46.5" customHeight="1" x14ac:dyDescent="0.25">
      <c r="B31" s="594">
        <f>'Bulletin 9'!$M$7</f>
        <v>0</v>
      </c>
      <c r="C31" s="594"/>
      <c r="D31" s="594"/>
      <c r="E31" s="594"/>
      <c r="F31" s="594">
        <f>'Bulletin 9'!$T$5</f>
        <v>0</v>
      </c>
      <c r="G31" s="594"/>
      <c r="H31" s="594"/>
      <c r="I31" s="594"/>
      <c r="J31" s="594">
        <f>'Bulletin 9'!$AH$5</f>
        <v>0</v>
      </c>
      <c r="K31" s="594"/>
      <c r="L31" s="102" t="str">
        <f>IF($L$30="","",IF('Bulletin 9'!$M$15="Salarié","TS",IF('Bulletin 9'!$M$15="Non salarié","TNS",IF('Bulletin 9'!$M$15="",""))))</f>
        <v/>
      </c>
      <c r="M31" s="212">
        <f>'Bulletin 9'!$AK$86</f>
        <v>0</v>
      </c>
      <c r="N31" s="378" t="str">
        <f>IF(L31="","",IF(case_CSG="",IF(L31="TS",MIN(T31*(1-CSGCRDS),'Bulletin 9'!$L$86*($E$15*(1-CSGCRDS))),IF(L31="TNS",MIN(T31,'Bulletin 9'!$L$86*E$15))),IF(L31="TS",MIN(T31,'Bulletin 9'!$L$86*($E$15)),IF(L31="TNS",MIN(T31,'Bulletin 9'!$L$84*E$15)))))</f>
        <v/>
      </c>
      <c r="O31" s="378" t="str">
        <f>IF(L31="","",IF(case_CSG="",IF(L31="TS",MIN(V31*(1-CSGCRDS),'Bulletin 9'!$X$86*($E$17*(1-CSGCRDS))),IF(L31="TNS",MIN(V31,'Bulletin 9'!$X$86*E$17))),IF(L31="TS",MIN(V31,'Bulletin 9'!$X$86*($E$17)),IF(L31="TNS",MIN(V31,'Bulletin 9'!$X$86*E$17)))))</f>
        <v/>
      </c>
      <c r="P31" s="379">
        <f t="shared" si="3"/>
        <v>0</v>
      </c>
      <c r="Q31" s="90" t="str">
        <f t="shared" si="0"/>
        <v xml:space="preserve"> </v>
      </c>
      <c r="R31" s="81" t="str">
        <f>IF(ISERROR(8%*#REF!),"",8%*#REF!)</f>
        <v/>
      </c>
      <c r="S31" s="91">
        <f>COUNTA('Informations Entreprise'!#REF!)</f>
        <v>1</v>
      </c>
      <c r="T31" s="106">
        <f>IF(ISBLANK('Informations Entreprise'!$AC$22),U31,'Informations Entreprise'!$AC$22)</f>
        <v>3844.8</v>
      </c>
      <c r="U31" s="106">
        <f t="shared" si="1"/>
        <v>3844.8</v>
      </c>
      <c r="V31" s="107">
        <f>IF(ISBLANK('Informations Entreprise'!$AC$26),W31,'Informations Entreprise'!$AC$26)</f>
        <v>7689.6</v>
      </c>
      <c r="W31" s="106">
        <f t="shared" si="2"/>
        <v>7689.6</v>
      </c>
      <c r="Z31" s="236" t="str">
        <f>IF(AND(ISBLANK('Bulletin 9'!$M$17),'Informations Entreprise'!$AM$37="Prime de partage de la valeur"),"L'information Salaire est à renseigner dans le bulletin 9","")</f>
        <v/>
      </c>
    </row>
    <row r="32" spans="2:26" ht="46.5" customHeight="1" x14ac:dyDescent="0.25">
      <c r="B32" s="594">
        <f>'Bulletin 10'!$M$7</f>
        <v>0</v>
      </c>
      <c r="C32" s="594"/>
      <c r="D32" s="594"/>
      <c r="E32" s="594"/>
      <c r="F32" s="594">
        <f>'Bulletin 10'!$T$5</f>
        <v>0</v>
      </c>
      <c r="G32" s="594"/>
      <c r="H32" s="594"/>
      <c r="I32" s="594"/>
      <c r="J32" s="594">
        <f>'Bulletin 10'!$AH$5</f>
        <v>0</v>
      </c>
      <c r="K32" s="594"/>
      <c r="L32" s="102" t="str">
        <f>IF($L$31="","",IF('Bulletin 10'!$M$15="Salarié","TS",IF('Bulletin 10'!$M$15="Non salarié","TNS",IF('Bulletin 10'!$M$15="",""))))</f>
        <v/>
      </c>
      <c r="M32" s="212">
        <f>'Bulletin 10'!$AK$86</f>
        <v>0</v>
      </c>
      <c r="N32" s="378" t="str">
        <f>IF(L32="","",IF(case_CSG="",IF(L32="TS",MIN(T32*(1-CSGCRDS),'Bulletin 10'!$L$86*($E$15*(1-CSGCRDS))),IF(L32="TNS",MIN(T32,'Bulletin 10'!$L$86*E$15))),IF(L32="TS",MIN(T32,'Bulletin 10'!$L$86*($E$15)),IF(L32="TNS",MIN(T32,'Bulletin 10'!$L$84*E$15)))))</f>
        <v/>
      </c>
      <c r="O32" s="378" t="str">
        <f>IF(L32="","",IF(case_CSG="",IF(L32="TS",MIN(V32*(1-CSGCRDS),'Bulletin 10'!$X$86*($E$17*(1-CSGCRDS))),IF(L32="TNS",MIN(V32,'Bulletin 10'!$X$86*E$17))),IF(L32="TS",MIN(V32,'Bulletin 10'!$X$86*($E$17)),IF(L32="TNS",MIN(V32,'Bulletin 10'!$X$86*E$17)))))</f>
        <v/>
      </c>
      <c r="P32" s="379">
        <f t="shared" si="3"/>
        <v>0</v>
      </c>
      <c r="Q32" s="90" t="str">
        <f t="shared" si="0"/>
        <v xml:space="preserve"> </v>
      </c>
      <c r="R32" s="81" t="str">
        <f>IF(ISERROR(8%*#REF!),"",8%*#REF!)</f>
        <v/>
      </c>
      <c r="S32" s="91">
        <f>COUNTA('Informations Entreprise'!#REF!)</f>
        <v>1</v>
      </c>
      <c r="T32" s="106">
        <f>IF(ISBLANK('Informations Entreprise'!$AC$22),U32,'Informations Entreprise'!$AC$22)</f>
        <v>3844.8</v>
      </c>
      <c r="U32" s="106">
        <f t="shared" si="1"/>
        <v>3844.8</v>
      </c>
      <c r="V32" s="107">
        <f>IF(ISBLANK('Informations Entreprise'!$AC$26),W32,'Informations Entreprise'!$AC$26)</f>
        <v>7689.6</v>
      </c>
      <c r="W32" s="106">
        <f t="shared" si="2"/>
        <v>7689.6</v>
      </c>
      <c r="Z32" s="236" t="str">
        <f>IF(AND(ISBLANK('Bulletin 10'!$M$17),'Informations Entreprise'!$AM$37="Prime de partage de la valeur"),"L'information Salaire est à renseigner dans le bulletin 10","")</f>
        <v/>
      </c>
    </row>
    <row r="33" spans="1:18" ht="26.25" customHeight="1" x14ac:dyDescent="0.25">
      <c r="G33" s="14"/>
      <c r="H33" s="14"/>
      <c r="I33" s="15"/>
      <c r="J33" s="600"/>
      <c r="K33" s="600"/>
      <c r="L33" s="105" t="s">
        <v>12</v>
      </c>
      <c r="M33" s="381">
        <f>+SUM($M$23:$M$32)</f>
        <v>0</v>
      </c>
      <c r="N33" s="380">
        <f>SUM($N$23:$N$32)</f>
        <v>0</v>
      </c>
      <c r="O33" s="380">
        <f>SUM($O$23:$O$32)</f>
        <v>0</v>
      </c>
      <c r="P33" s="16"/>
      <c r="Q33" s="16"/>
      <c r="R33" s="79"/>
    </row>
    <row r="34" spans="1:18" ht="11.25" customHeight="1" x14ac:dyDescent="0.25">
      <c r="I34" s="15"/>
      <c r="J34" s="17"/>
      <c r="K34" s="17"/>
      <c r="L34" s="17"/>
      <c r="M34" s="18"/>
      <c r="N34" s="18"/>
      <c r="O34" s="18"/>
      <c r="P34" s="19"/>
      <c r="Q34" s="19"/>
      <c r="R34" s="79"/>
    </row>
    <row r="35" spans="1:18" ht="6.75" customHeight="1" x14ac:dyDescent="0.25">
      <c r="I35" s="15"/>
      <c r="J35" s="15"/>
      <c r="K35" s="20"/>
      <c r="L35" s="20"/>
      <c r="M35" s="20"/>
      <c r="N35" s="20"/>
      <c r="O35" s="20"/>
      <c r="P35" s="21"/>
      <c r="Q35" s="21"/>
    </row>
    <row r="36" spans="1:18" ht="24" customHeight="1" x14ac:dyDescent="0.25">
      <c r="Q36" s="22"/>
    </row>
    <row r="37" spans="1:18" ht="23.25" customHeight="1" x14ac:dyDescent="0.25">
      <c r="A37" s="82"/>
      <c r="B37" s="602" t="s">
        <v>96</v>
      </c>
      <c r="C37" s="603"/>
      <c r="D37" s="603"/>
      <c r="E37" s="603"/>
      <c r="F37" s="603"/>
      <c r="G37" s="603"/>
      <c r="H37" s="603"/>
      <c r="I37" s="603"/>
      <c r="J37" s="603"/>
      <c r="K37" s="603"/>
      <c r="L37" s="603"/>
      <c r="M37" s="603"/>
      <c r="N37" s="603"/>
      <c r="O37" s="603"/>
      <c r="P37" s="604"/>
      <c r="Q37" s="26"/>
    </row>
    <row r="38" spans="1:18" ht="24.75" customHeight="1" x14ac:dyDescent="0.25">
      <c r="A38" s="82"/>
      <c r="B38" s="25" t="s">
        <v>13</v>
      </c>
      <c r="C38" s="26"/>
      <c r="D38" s="26"/>
      <c r="E38" s="26"/>
      <c r="F38" s="26"/>
      <c r="G38" s="26"/>
      <c r="H38" s="26"/>
      <c r="I38" s="26"/>
      <c r="J38" s="26"/>
      <c r="K38" s="26"/>
      <c r="L38" s="26"/>
      <c r="M38" s="213"/>
      <c r="N38" s="26"/>
      <c r="O38" s="26"/>
      <c r="P38" s="27"/>
      <c r="Q38" s="26"/>
    </row>
    <row r="39" spans="1:18" ht="24.75" customHeight="1" x14ac:dyDescent="0.25">
      <c r="A39" s="82"/>
      <c r="B39" s="28" t="s">
        <v>14</v>
      </c>
      <c r="C39" s="26"/>
      <c r="D39" s="26"/>
      <c r="E39" s="26"/>
      <c r="F39" s="26"/>
      <c r="G39" s="26"/>
      <c r="H39" s="26"/>
      <c r="I39" s="26"/>
      <c r="J39" s="26"/>
      <c r="K39" s="26"/>
      <c r="L39" s="26"/>
      <c r="M39" s="213"/>
      <c r="N39" s="26"/>
      <c r="O39" s="26"/>
      <c r="P39" s="27"/>
      <c r="Q39" s="26"/>
    </row>
    <row r="40" spans="1:18" ht="8.25" customHeight="1" thickBot="1" x14ac:dyDescent="0.25">
      <c r="A40" s="82"/>
      <c r="B40" s="82"/>
      <c r="D40" s="29"/>
      <c r="E40" s="29"/>
      <c r="F40" s="29"/>
      <c r="P40" s="30"/>
    </row>
    <row r="41" spans="1:18" ht="22.5" customHeight="1" thickBot="1" x14ac:dyDescent="0.3">
      <c r="A41" s="82"/>
      <c r="B41" s="82"/>
      <c r="C41" s="382">
        <f>+IF($M$23&gt;0,1,0)+IF($M$24&gt;0,1,0)+IF($M$25&gt;0,1,0)+IF($M$26&gt;0,1,0)+IF($M$27&gt;0,1,0)+IF($M$28&gt;0,1,0)+IF($M$29&gt;0,1,0)+IF($M$30&gt;0,1,0)+IF($M$31&gt;0,1,0)+IF($M$32&gt;0,1,0)</f>
        <v>0</v>
      </c>
      <c r="D41" s="93" t="s">
        <v>26</v>
      </c>
      <c r="E41" s="5"/>
      <c r="P41" s="30"/>
    </row>
    <row r="42" spans="1:18" ht="8.25" customHeight="1" x14ac:dyDescent="0.25">
      <c r="A42" s="82"/>
      <c r="B42" s="82"/>
      <c r="C42" s="31"/>
      <c r="D42" s="5"/>
      <c r="E42" s="5"/>
      <c r="P42" s="30"/>
    </row>
    <row r="43" spans="1:18" ht="17.25" customHeight="1" x14ac:dyDescent="0.25">
      <c r="A43" s="82"/>
      <c r="B43" s="60" t="s">
        <v>15</v>
      </c>
      <c r="E43" s="31"/>
      <c r="F43" s="5"/>
      <c r="P43" s="30"/>
    </row>
    <row r="44" spans="1:18" ht="7.5" customHeight="1" thickBot="1" x14ac:dyDescent="0.3">
      <c r="A44" s="82"/>
      <c r="B44" s="82"/>
      <c r="D44" s="31"/>
      <c r="E44" s="31"/>
      <c r="F44" s="5"/>
      <c r="P44" s="30"/>
    </row>
    <row r="45" spans="1:18" ht="21.75" customHeight="1" thickBot="1" x14ac:dyDescent="0.3">
      <c r="A45" s="82"/>
      <c r="B45" s="82"/>
      <c r="C45" s="382">
        <v>1</v>
      </c>
      <c r="D45" s="93" t="str">
        <f>" chèque global de l'entreprise de "&amp;SUM(M23:M32)&amp;" € pour tous les versements personnels des épargnants (si la régularisation auprès des salariés est à la charge de l'entreprise)."</f>
        <v xml:space="preserve"> chèque global de l'entreprise de 0 € pour tous les versements personnels des épargnants (si la régularisation auprès des salariés est à la charge de l'entreprise).</v>
      </c>
      <c r="P45" s="30"/>
    </row>
    <row r="46" spans="1:18" ht="9.75" customHeight="1" x14ac:dyDescent="0.25">
      <c r="A46" s="82"/>
      <c r="B46" s="82"/>
      <c r="C46" s="31"/>
      <c r="D46" s="5"/>
      <c r="E46" s="5"/>
      <c r="P46" s="30"/>
    </row>
    <row r="47" spans="1:18" ht="21.75" customHeight="1" x14ac:dyDescent="0.25">
      <c r="A47" s="82"/>
      <c r="B47" s="198" t="s">
        <v>95</v>
      </c>
      <c r="C47" s="31"/>
      <c r="D47" s="31"/>
      <c r="E47" s="5"/>
      <c r="P47" s="30"/>
      <c r="R47" s="34"/>
    </row>
    <row r="48" spans="1:18" ht="12" customHeight="1" x14ac:dyDescent="0.25">
      <c r="A48" s="82"/>
      <c r="B48" s="606"/>
      <c r="C48" s="607"/>
      <c r="D48" s="607"/>
      <c r="E48" s="607"/>
      <c r="F48" s="607"/>
      <c r="G48" s="607"/>
      <c r="H48" s="607"/>
      <c r="I48" s="607"/>
      <c r="J48" s="607"/>
      <c r="K48" s="607"/>
      <c r="L48" s="607"/>
      <c r="M48" s="607"/>
      <c r="N48" s="607"/>
      <c r="O48" s="607"/>
      <c r="P48" s="608"/>
      <c r="R48" s="34"/>
    </row>
    <row r="49" spans="1:18" ht="18" customHeight="1" x14ac:dyDescent="0.25">
      <c r="B49" s="203"/>
      <c r="C49" s="67"/>
      <c r="D49" s="67"/>
      <c r="E49" s="67"/>
      <c r="F49" s="616" t="s">
        <v>98</v>
      </c>
      <c r="G49" s="616"/>
      <c r="H49" s="616"/>
      <c r="I49" s="616"/>
      <c r="J49" s="616"/>
      <c r="K49" s="616"/>
      <c r="L49" s="616"/>
      <c r="M49" s="616"/>
      <c r="N49" s="616"/>
      <c r="O49" s="616"/>
      <c r="P49" s="204"/>
      <c r="R49" s="34"/>
    </row>
    <row r="50" spans="1:18" ht="18" customHeight="1" x14ac:dyDescent="0.25">
      <c r="B50" s="203"/>
      <c r="C50" s="67"/>
      <c r="D50" s="67"/>
      <c r="E50" s="67"/>
      <c r="F50" s="613" t="s">
        <v>99</v>
      </c>
      <c r="G50" s="614"/>
      <c r="H50" s="614"/>
      <c r="I50" s="614"/>
      <c r="J50" s="614"/>
      <c r="K50" s="614"/>
      <c r="L50" s="614"/>
      <c r="M50" s="614"/>
      <c r="N50" s="614"/>
      <c r="O50" s="614"/>
      <c r="P50" s="204"/>
      <c r="R50" s="34"/>
    </row>
    <row r="51" spans="1:18" ht="18" customHeight="1" x14ac:dyDescent="0.2">
      <c r="B51" s="205"/>
      <c r="C51" s="206"/>
      <c r="D51" s="206"/>
      <c r="E51" s="206"/>
      <c r="F51" s="615"/>
      <c r="G51" s="615"/>
      <c r="H51" s="615"/>
      <c r="I51" s="615"/>
      <c r="J51" s="615"/>
      <c r="K51" s="615"/>
      <c r="L51" s="615"/>
      <c r="M51" s="615"/>
      <c r="N51" s="615"/>
      <c r="O51" s="615"/>
      <c r="P51" s="207"/>
      <c r="Q51" s="67"/>
      <c r="R51" s="79"/>
    </row>
    <row r="52" spans="1:18" ht="27" customHeight="1" x14ac:dyDescent="0.25">
      <c r="R52" s="79"/>
    </row>
    <row r="53" spans="1:18" s="61" customFormat="1" ht="23.25" customHeight="1" x14ac:dyDescent="0.25">
      <c r="B53" s="602" t="s">
        <v>25</v>
      </c>
      <c r="C53" s="603"/>
      <c r="D53" s="603"/>
      <c r="E53" s="603"/>
      <c r="F53" s="603"/>
      <c r="G53" s="603"/>
      <c r="H53" s="603"/>
      <c r="I53" s="603"/>
      <c r="J53" s="603"/>
      <c r="K53" s="603"/>
      <c r="L53" s="603"/>
      <c r="M53" s="603"/>
      <c r="N53" s="603"/>
      <c r="O53" s="603"/>
      <c r="P53" s="604"/>
      <c r="R53" s="83"/>
    </row>
    <row r="54" spans="1:18" ht="13.5" customHeight="1" x14ac:dyDescent="0.3">
      <c r="B54" s="35"/>
      <c r="C54" s="33"/>
      <c r="D54" s="34"/>
      <c r="E54" s="34"/>
      <c r="F54" s="34"/>
      <c r="G54" s="34"/>
      <c r="P54" s="30"/>
      <c r="R54" s="79"/>
    </row>
    <row r="55" spans="1:18" ht="22.5" customHeight="1" x14ac:dyDescent="0.25">
      <c r="B55" s="62" t="s">
        <v>27</v>
      </c>
      <c r="C55" s="37"/>
      <c r="E55" s="4"/>
      <c r="F55" s="36"/>
      <c r="G55" s="595">
        <f>+O33+N33</f>
        <v>0</v>
      </c>
      <c r="H55" s="595"/>
      <c r="I55" s="595"/>
      <c r="P55" s="30"/>
      <c r="R55" s="78"/>
    </row>
    <row r="56" spans="1:18" ht="15.75" customHeight="1" x14ac:dyDescent="0.25">
      <c r="B56" s="77"/>
      <c r="C56" s="50"/>
      <c r="D56" s="38"/>
      <c r="E56" s="38"/>
      <c r="F56" s="38"/>
      <c r="G56" s="38"/>
      <c r="H56" s="38"/>
      <c r="I56" s="38"/>
      <c r="J56" s="38"/>
      <c r="K56" s="38"/>
      <c r="L56" s="38"/>
      <c r="M56" s="214"/>
      <c r="N56" s="38"/>
      <c r="O56" s="50"/>
      <c r="P56" s="51"/>
      <c r="R56" s="34"/>
    </row>
    <row r="57" spans="1:18" ht="15.75" x14ac:dyDescent="0.25">
      <c r="D57" s="39"/>
      <c r="E57" s="39"/>
      <c r="F57" s="40"/>
      <c r="G57" s="39"/>
      <c r="H57" s="39"/>
      <c r="I57" s="39"/>
      <c r="J57" s="39"/>
      <c r="K57" s="39"/>
      <c r="L57" s="39"/>
      <c r="M57" s="215"/>
      <c r="N57" s="39"/>
      <c r="O57" s="39"/>
      <c r="P57" s="39"/>
      <c r="Q57" s="39"/>
      <c r="R57" s="34"/>
    </row>
    <row r="58" spans="1:18" ht="14.25" customHeight="1" x14ac:dyDescent="0.2">
      <c r="B58" s="41"/>
      <c r="C58" s="41"/>
      <c r="D58" s="41"/>
      <c r="E58" s="41"/>
      <c r="F58" s="5"/>
      <c r="G58" s="5"/>
      <c r="H58" s="5"/>
      <c r="I58" s="5"/>
      <c r="J58" s="5"/>
      <c r="K58" s="5"/>
      <c r="L58" s="5"/>
      <c r="M58" s="216"/>
      <c r="N58" s="5"/>
      <c r="Q58" s="39"/>
      <c r="R58" s="78"/>
    </row>
    <row r="59" spans="1:18" ht="24" customHeight="1" x14ac:dyDescent="0.4">
      <c r="A59" s="84"/>
      <c r="B59" s="383" t="s">
        <v>16</v>
      </c>
      <c r="C59" s="384"/>
      <c r="D59" s="384"/>
      <c r="E59" s="384"/>
      <c r="F59" s="385"/>
      <c r="G59" s="385"/>
      <c r="H59" s="385"/>
      <c r="I59" s="385"/>
      <c r="J59" s="385"/>
      <c r="K59" s="385"/>
      <c r="L59" s="385"/>
      <c r="M59" s="386"/>
      <c r="N59" s="385"/>
      <c r="O59" s="385"/>
      <c r="P59" s="387"/>
      <c r="Q59" s="39"/>
    </row>
    <row r="60" spans="1:18" ht="17.25" customHeight="1" x14ac:dyDescent="0.4">
      <c r="B60" s="42"/>
      <c r="C60" s="43"/>
      <c r="D60" s="43"/>
      <c r="E60" s="43"/>
      <c r="F60" s="23"/>
      <c r="G60" s="23"/>
      <c r="H60" s="23"/>
      <c r="I60" s="23"/>
      <c r="J60" s="23"/>
      <c r="K60" s="23"/>
      <c r="L60" s="23"/>
      <c r="M60" s="217"/>
      <c r="N60" s="23"/>
      <c r="O60" s="23"/>
      <c r="P60" s="24"/>
    </row>
    <row r="61" spans="1:18" ht="30" customHeight="1" x14ac:dyDescent="0.25">
      <c r="B61" s="44" t="s">
        <v>17</v>
      </c>
      <c r="C61" s="596">
        <f>'Informations Entreprise'!$H$41</f>
        <v>0</v>
      </c>
      <c r="D61" s="597"/>
      <c r="E61" s="597"/>
      <c r="F61" s="597"/>
      <c r="G61" s="597"/>
      <c r="H61" s="598"/>
      <c r="I61" s="85" t="s">
        <v>18</v>
      </c>
      <c r="J61" s="599">
        <f>'Informations Entreprise'!$H$43</f>
        <v>0</v>
      </c>
      <c r="K61" s="598"/>
      <c r="M61" s="609"/>
      <c r="N61" s="610"/>
      <c r="O61" s="610"/>
      <c r="P61" s="30"/>
      <c r="R61" s="34"/>
    </row>
    <row r="62" spans="1:18" ht="30" customHeight="1" x14ac:dyDescent="0.25">
      <c r="B62" s="199"/>
      <c r="C62" s="200"/>
      <c r="D62" s="200"/>
      <c r="E62" s="200"/>
      <c r="F62" s="200"/>
      <c r="G62" s="200"/>
      <c r="H62" s="200"/>
      <c r="I62" s="201"/>
      <c r="J62" s="202"/>
      <c r="K62" s="200"/>
      <c r="M62" s="611"/>
      <c r="N62" s="612"/>
      <c r="O62" s="612"/>
      <c r="P62" s="30"/>
      <c r="R62" s="34"/>
    </row>
    <row r="63" spans="1:18" ht="9.75" customHeight="1" x14ac:dyDescent="0.2">
      <c r="B63" s="45"/>
      <c r="C63" s="46"/>
      <c r="D63" s="46"/>
      <c r="E63" s="46"/>
      <c r="F63" s="46"/>
      <c r="G63" s="46"/>
      <c r="H63" s="46"/>
      <c r="I63" s="46"/>
      <c r="J63" s="32"/>
      <c r="K63" s="32"/>
      <c r="L63" s="32"/>
      <c r="N63" s="32"/>
      <c r="O63" s="32"/>
      <c r="P63" s="47"/>
      <c r="Q63" s="32"/>
    </row>
    <row r="64" spans="1:18" ht="9" customHeight="1" x14ac:dyDescent="0.2">
      <c r="B64" s="48"/>
      <c r="C64" s="49"/>
      <c r="D64" s="49"/>
      <c r="E64" s="49"/>
      <c r="F64" s="49"/>
      <c r="G64" s="49"/>
      <c r="H64" s="49"/>
      <c r="I64" s="50"/>
      <c r="J64" s="50"/>
      <c r="K64" s="50"/>
      <c r="L64" s="50"/>
      <c r="M64" s="211"/>
      <c r="N64" s="50"/>
      <c r="O64" s="50"/>
      <c r="P64" s="51"/>
    </row>
    <row r="65" spans="2:17" ht="18" hidden="1" customHeight="1" x14ac:dyDescent="0.25">
      <c r="B65" s="86" t="s">
        <v>19</v>
      </c>
      <c r="C65" s="86"/>
      <c r="D65" s="86"/>
      <c r="E65" s="86"/>
      <c r="F65" s="87"/>
      <c r="G65" s="87"/>
      <c r="H65" s="87"/>
      <c r="I65" s="87"/>
      <c r="J65" s="87"/>
      <c r="K65" s="87"/>
      <c r="L65" s="87"/>
      <c r="M65" s="218"/>
      <c r="N65" s="87"/>
    </row>
    <row r="66" spans="2:17" s="55" customFormat="1" ht="12.75" hidden="1" customHeight="1" x14ac:dyDescent="0.25">
      <c r="B66" s="52" t="s">
        <v>20</v>
      </c>
      <c r="C66" s="53"/>
      <c r="D66" s="53"/>
      <c r="E66" s="53"/>
      <c r="F66" s="54"/>
      <c r="G66" s="54"/>
      <c r="H66" s="54"/>
      <c r="I66" s="66">
        <f>SUM(R23:R32)</f>
        <v>0</v>
      </c>
      <c r="J66" s="55" t="s">
        <v>21</v>
      </c>
      <c r="K66" s="605" t="e">
        <f>SUM(#REF!)</f>
        <v>#REF!</v>
      </c>
      <c r="L66" s="605"/>
      <c r="M66" s="605"/>
      <c r="N66" s="66"/>
    </row>
    <row r="67" spans="2:17" s="55" customFormat="1" ht="18" hidden="1" x14ac:dyDescent="0.25">
      <c r="B67" s="56" t="s">
        <v>22</v>
      </c>
      <c r="C67" s="57"/>
      <c r="D67" s="57"/>
      <c r="E67" s="57"/>
      <c r="F67" s="57"/>
      <c r="G67" s="601">
        <f>20%*N33</f>
        <v>0</v>
      </c>
      <c r="H67" s="601"/>
      <c r="I67" s="601"/>
      <c r="J67" s="57"/>
      <c r="K67" s="57"/>
      <c r="L67" s="57"/>
      <c r="O67" s="58"/>
      <c r="P67" s="59"/>
      <c r="Q67" s="59"/>
    </row>
    <row r="68" spans="2:17" s="55" customFormat="1" ht="18" hidden="1" x14ac:dyDescent="0.25">
      <c r="B68" s="56" t="s">
        <v>23</v>
      </c>
      <c r="C68" s="57"/>
      <c r="D68" s="57"/>
      <c r="E68" s="57"/>
      <c r="F68" s="57"/>
      <c r="G68" s="601">
        <f>16%*O33</f>
        <v>0</v>
      </c>
      <c r="H68" s="601"/>
      <c r="I68" s="601"/>
      <c r="J68" s="57"/>
      <c r="K68" s="57"/>
      <c r="L68" s="57"/>
      <c r="O68" s="58"/>
      <c r="P68" s="59"/>
      <c r="Q68" s="59"/>
    </row>
    <row r="69" spans="2:17" hidden="1" x14ac:dyDescent="0.25"/>
    <row r="70" spans="2:17" x14ac:dyDescent="0.25">
      <c r="P70" s="1" t="s">
        <v>24</v>
      </c>
    </row>
  </sheetData>
  <sheetProtection algorithmName="SHA-512" hashValue="RWhFE2MryY8qmqubq0lOyOdIt5LgAtujoM43EI1xc2qPOpVPsheWwSW8p9HTzq6PwERI/1sQvnfwXSC1GlCq0g==" saltValue="q9ht791+21sRpyhM3oqy9A==" spinCount="100000" sheet="1" selectLockedCells="1"/>
  <customSheetViews>
    <customSheetView guid="{8BBDF041-1EC5-4F43-8AC5-BFD5AE5CB39A}" scale="85" fitToPage="1" printArea="1" hiddenRows="1" hiddenColumns="1" topLeftCell="A37">
      <selection activeCell="F50" sqref="F50:O51"/>
      <pageMargins left="0.19685039370078741" right="0.19685039370078741" top="0.39370078740157483" bottom="0" header="3.937007874015748E-2" footer="0"/>
      <pageSetup paperSize="9" scale="50" orientation="portrait" r:id="rId1"/>
    </customSheetView>
  </customSheetViews>
  <mergeCells count="56">
    <mergeCell ref="B22:E22"/>
    <mergeCell ref="F22:I22"/>
    <mergeCell ref="A1:P4"/>
    <mergeCell ref="B5:P5"/>
    <mergeCell ref="B7:P7"/>
    <mergeCell ref="J22:K22"/>
    <mergeCell ref="E10:P10"/>
    <mergeCell ref="F15:G15"/>
    <mergeCell ref="H15:I15"/>
    <mergeCell ref="J15:K15"/>
    <mergeCell ref="J17:K17"/>
    <mergeCell ref="H17:I17"/>
    <mergeCell ref="F17:G17"/>
    <mergeCell ref="B23:E23"/>
    <mergeCell ref="F23:I23"/>
    <mergeCell ref="J23:K23"/>
    <mergeCell ref="B24:E24"/>
    <mergeCell ref="F24:I24"/>
    <mergeCell ref="J24:K24"/>
    <mergeCell ref="B25:E25"/>
    <mergeCell ref="F25:I25"/>
    <mergeCell ref="J25:K25"/>
    <mergeCell ref="B26:E26"/>
    <mergeCell ref="F26:I26"/>
    <mergeCell ref="J26:K26"/>
    <mergeCell ref="B29:E29"/>
    <mergeCell ref="F29:I29"/>
    <mergeCell ref="J29:K29"/>
    <mergeCell ref="B30:E30"/>
    <mergeCell ref="F30:I30"/>
    <mergeCell ref="J30:K30"/>
    <mergeCell ref="B27:E27"/>
    <mergeCell ref="F27:I27"/>
    <mergeCell ref="J27:K27"/>
    <mergeCell ref="B28:E28"/>
    <mergeCell ref="F28:I28"/>
    <mergeCell ref="J28:K28"/>
    <mergeCell ref="G67:I67"/>
    <mergeCell ref="G68:I68"/>
    <mergeCell ref="B37:P37"/>
    <mergeCell ref="B53:P53"/>
    <mergeCell ref="K66:M66"/>
    <mergeCell ref="B48:P48"/>
    <mergeCell ref="M61:O62"/>
    <mergeCell ref="F50:O51"/>
    <mergeCell ref="F49:O49"/>
    <mergeCell ref="J31:K31"/>
    <mergeCell ref="G55:I55"/>
    <mergeCell ref="C61:H61"/>
    <mergeCell ref="J61:K61"/>
    <mergeCell ref="B32:E32"/>
    <mergeCell ref="F32:I32"/>
    <mergeCell ref="J32:K32"/>
    <mergeCell ref="J33:K33"/>
    <mergeCell ref="B31:E31"/>
    <mergeCell ref="F31:I31"/>
  </mergeCells>
  <conditionalFormatting sqref="N24:O24 N25:N32">
    <cfRule type="expression" dxfId="4" priority="10">
      <formula>$L$24=""</formula>
    </cfRule>
  </conditionalFormatting>
  <conditionalFormatting sqref="N25:O32">
    <cfRule type="expression" dxfId="3" priority="1">
      <formula>$L$23=""</formula>
    </cfRule>
  </conditionalFormatting>
  <conditionalFormatting sqref="O24:O32 N23:O23">
    <cfRule type="expression" dxfId="1" priority="11">
      <formula>$L$23=""</formula>
    </cfRule>
  </conditionalFormatting>
  <pageMargins left="0.19685039370078741" right="0.19685039370078741" top="0.39370078740157483" bottom="0" header="3.937007874015748E-2" footer="0"/>
  <pageSetup paperSize="9" scale="50" orientation="portrait" r:id="rId2"/>
  <drawing r:id="rId3"/>
  <extLst>
    <ext xmlns:x14="http://schemas.microsoft.com/office/spreadsheetml/2009/9/main" uri="{78C0D931-6437-407d-A8EE-F0AAD7539E65}">
      <x14:conditionalFormattings>
        <x14:conditionalFormatting xmlns:xm="http://schemas.microsoft.com/office/excel/2006/main">
          <x14:cfRule type="expression" priority="13" id="{BBDFB94D-184E-4CDC-8BB3-D073DCF152EA}">
            <xm:f>'Informations Entreprise'!$AM$37="Abondement unilatéral"</xm:f>
            <x14:dxf>
              <font>
                <color theme="0"/>
              </font>
              <fill>
                <patternFill patternType="solid">
                  <bgColor theme="0"/>
                </patternFill>
              </fill>
              <border>
                <left style="thin">
                  <color rgb="FFC5BCB0"/>
                </left>
                <right/>
                <top/>
                <bottom/>
              </border>
            </x14:dxf>
          </x14:cfRule>
          <xm:sqref>N22:P33</xm:sqref>
        </x14:conditionalFormatting>
        <x14:conditionalFormatting xmlns:xm="http://schemas.microsoft.com/office/excel/2006/main">
          <x14:cfRule type="expression" priority="12" id="{66B5AE68-4E9F-4F53-ADA5-CA9EC92D72E9}">
            <xm:f>'Informations Entreprise'!$AM$37="Abondement unilatéral"</xm:f>
            <x14:dxf>
              <border>
                <left/>
                <right/>
                <top/>
                <bottom/>
                <vertical/>
                <horizontal/>
              </border>
            </x14:dxf>
          </x14:cfRule>
          <xm:sqref>O22:P33</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DB2DC-7B84-43FB-9554-2FA590EF6D6E}">
  <sheetPr codeName="Feuil2"/>
  <dimension ref="A1"/>
  <sheetViews>
    <sheetView showGridLines="0" workbookViewId="0">
      <selection activeCell="P5" sqref="P5"/>
    </sheetView>
  </sheetViews>
  <sheetFormatPr baseColWidth="10" defaultRowHeight="15" x14ac:dyDescent="0.25"/>
  <sheetData/>
  <sheetProtection algorithmName="SHA-512" hashValue="JrDE52UOeTCUYuJNX4TY6W4kXL8icu0QyREwh7EMwb4Eqw9cGe74SL3w2BC5gOaTnvoY5EERDKkG9YPrftP5xQ==" saltValue="k/flc7yTXtafo01O1TP5ww==" spinCount="100000" sheet="1" objects="1" scenarios="1"/>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9156-6C6C-462B-885A-703E8DCAA118}">
  <sheetPr codeName="Feuil15"/>
  <dimension ref="A1:H46"/>
  <sheetViews>
    <sheetView workbookViewId="0">
      <selection activeCell="C21" sqref="C21"/>
    </sheetView>
  </sheetViews>
  <sheetFormatPr baseColWidth="10" defaultColWidth="11.42578125" defaultRowHeight="15" x14ac:dyDescent="0.25"/>
  <cols>
    <col min="1" max="1" width="58.5703125" style="240" bestFit="1" customWidth="1"/>
    <col min="2" max="16384" width="11.42578125" style="240"/>
  </cols>
  <sheetData>
    <row r="1" spans="1:8" x14ac:dyDescent="0.25">
      <c r="A1" s="389" t="s">
        <v>117</v>
      </c>
    </row>
    <row r="2" spans="1:8" x14ac:dyDescent="0.25">
      <c r="A2" s="638" t="s">
        <v>118</v>
      </c>
    </row>
    <row r="3" spans="1:8" x14ac:dyDescent="0.25">
      <c r="A3" s="638" t="s">
        <v>119</v>
      </c>
    </row>
    <row r="4" spans="1:8" x14ac:dyDescent="0.25">
      <c r="A4" s="638" t="s">
        <v>120</v>
      </c>
      <c r="C4" s="388"/>
      <c r="D4" s="629" t="s">
        <v>111</v>
      </c>
      <c r="E4" s="629"/>
      <c r="F4" s="629"/>
      <c r="G4" s="629"/>
      <c r="H4" s="629"/>
    </row>
    <row r="5" spans="1:8" x14ac:dyDescent="0.25">
      <c r="A5" s="638" t="s">
        <v>154</v>
      </c>
      <c r="C5" s="388"/>
      <c r="D5" s="629"/>
      <c r="E5" s="629"/>
      <c r="F5" s="629"/>
      <c r="G5" s="629"/>
      <c r="H5" s="629"/>
    </row>
    <row r="6" spans="1:8" x14ac:dyDescent="0.25">
      <c r="A6" s="638" t="s">
        <v>155</v>
      </c>
      <c r="C6" s="388"/>
      <c r="D6" s="629"/>
      <c r="E6" s="629"/>
      <c r="F6" s="629"/>
      <c r="G6" s="629"/>
      <c r="H6" s="629"/>
    </row>
    <row r="7" spans="1:8" x14ac:dyDescent="0.25">
      <c r="A7" s="638" t="s">
        <v>209</v>
      </c>
      <c r="C7" s="388"/>
      <c r="D7" s="629"/>
      <c r="E7" s="629"/>
      <c r="F7" s="629"/>
      <c r="G7" s="629"/>
      <c r="H7" s="629"/>
    </row>
    <row r="8" spans="1:8" x14ac:dyDescent="0.25">
      <c r="A8" s="638" t="s">
        <v>210</v>
      </c>
      <c r="C8" s="388"/>
      <c r="D8" s="629"/>
      <c r="E8" s="629"/>
      <c r="F8" s="629"/>
      <c r="G8" s="629"/>
      <c r="H8" s="629"/>
    </row>
    <row r="9" spans="1:8" x14ac:dyDescent="0.25">
      <c r="A9" s="638" t="s">
        <v>211</v>
      </c>
      <c r="C9" s="388"/>
      <c r="D9" s="629"/>
      <c r="E9" s="629"/>
      <c r="F9" s="629"/>
      <c r="G9" s="629"/>
      <c r="H9" s="629"/>
    </row>
    <row r="10" spans="1:8" x14ac:dyDescent="0.25">
      <c r="A10" s="638" t="s">
        <v>212</v>
      </c>
      <c r="C10" s="388"/>
      <c r="D10" s="629"/>
      <c r="E10" s="629"/>
      <c r="F10" s="629"/>
      <c r="G10" s="629"/>
      <c r="H10" s="629"/>
    </row>
    <row r="11" spans="1:8" x14ac:dyDescent="0.25">
      <c r="A11" s="638" t="s">
        <v>156</v>
      </c>
      <c r="C11" s="388"/>
      <c r="D11" s="629"/>
      <c r="E11" s="629"/>
      <c r="F11" s="629"/>
      <c r="G11" s="629"/>
      <c r="H11" s="629"/>
    </row>
    <row r="12" spans="1:8" x14ac:dyDescent="0.25">
      <c r="A12" s="638" t="s">
        <v>157</v>
      </c>
      <c r="C12" s="388"/>
      <c r="D12" s="629"/>
      <c r="E12" s="629"/>
      <c r="F12" s="629"/>
      <c r="G12" s="629"/>
      <c r="H12" s="629"/>
    </row>
    <row r="13" spans="1:8" x14ac:dyDescent="0.25">
      <c r="A13" s="638" t="s">
        <v>158</v>
      </c>
    </row>
    <row r="14" spans="1:8" x14ac:dyDescent="0.25">
      <c r="A14" s="638" t="s">
        <v>159</v>
      </c>
    </row>
    <row r="15" spans="1:8" x14ac:dyDescent="0.25">
      <c r="A15" s="638" t="s">
        <v>160</v>
      </c>
    </row>
    <row r="16" spans="1:8" x14ac:dyDescent="0.25">
      <c r="A16" s="638" t="s">
        <v>161</v>
      </c>
    </row>
    <row r="17" spans="1:1" x14ac:dyDescent="0.25">
      <c r="A17" s="638" t="s">
        <v>162</v>
      </c>
    </row>
    <row r="18" spans="1:1" x14ac:dyDescent="0.25">
      <c r="A18" s="638" t="s">
        <v>163</v>
      </c>
    </row>
    <row r="19" spans="1:1" x14ac:dyDescent="0.25">
      <c r="A19" s="638" t="s">
        <v>121</v>
      </c>
    </row>
    <row r="20" spans="1:1" x14ac:dyDescent="0.25">
      <c r="A20" s="638" t="s">
        <v>122</v>
      </c>
    </row>
    <row r="21" spans="1:1" x14ac:dyDescent="0.25">
      <c r="A21" s="638" t="s">
        <v>213</v>
      </c>
    </row>
    <row r="22" spans="1:1" x14ac:dyDescent="0.25">
      <c r="A22" s="638" t="s">
        <v>123</v>
      </c>
    </row>
    <row r="23" spans="1:1" x14ac:dyDescent="0.25">
      <c r="A23" s="638" t="s">
        <v>124</v>
      </c>
    </row>
    <row r="24" spans="1:1" x14ac:dyDescent="0.25">
      <c r="A24" s="638" t="s">
        <v>125</v>
      </c>
    </row>
    <row r="25" spans="1:1" x14ac:dyDescent="0.25">
      <c r="A25" s="638" t="s">
        <v>126</v>
      </c>
    </row>
    <row r="26" spans="1:1" x14ac:dyDescent="0.25">
      <c r="A26" s="638" t="s">
        <v>127</v>
      </c>
    </row>
    <row r="27" spans="1:1" x14ac:dyDescent="0.25">
      <c r="A27" s="638" t="s">
        <v>128</v>
      </c>
    </row>
    <row r="28" spans="1:1" x14ac:dyDescent="0.25">
      <c r="A28" s="638" t="s">
        <v>129</v>
      </c>
    </row>
    <row r="29" spans="1:1" x14ac:dyDescent="0.25">
      <c r="A29" s="638" t="s">
        <v>130</v>
      </c>
    </row>
    <row r="30" spans="1:1" x14ac:dyDescent="0.25">
      <c r="A30" s="638" t="s">
        <v>131</v>
      </c>
    </row>
    <row r="31" spans="1:1" x14ac:dyDescent="0.25">
      <c r="A31" s="638" t="s">
        <v>132</v>
      </c>
    </row>
    <row r="32" spans="1:1" x14ac:dyDescent="0.25">
      <c r="A32" s="638" t="s">
        <v>133</v>
      </c>
    </row>
    <row r="33" spans="1:1" x14ac:dyDescent="0.25">
      <c r="A33" s="638" t="s">
        <v>134</v>
      </c>
    </row>
    <row r="34" spans="1:1" x14ac:dyDescent="0.25">
      <c r="A34" s="638" t="s">
        <v>135</v>
      </c>
    </row>
    <row r="35" spans="1:1" x14ac:dyDescent="0.25">
      <c r="A35" s="638" t="s">
        <v>136</v>
      </c>
    </row>
    <row r="36" spans="1:1" x14ac:dyDescent="0.25">
      <c r="A36" s="638" t="s">
        <v>137</v>
      </c>
    </row>
    <row r="37" spans="1:1" x14ac:dyDescent="0.25">
      <c r="A37" s="638" t="s">
        <v>138</v>
      </c>
    </row>
    <row r="38" spans="1:1" x14ac:dyDescent="0.25">
      <c r="A38" s="638" t="s">
        <v>139</v>
      </c>
    </row>
    <row r="39" spans="1:1" x14ac:dyDescent="0.25">
      <c r="A39" s="638" t="s">
        <v>140</v>
      </c>
    </row>
    <row r="40" spans="1:1" x14ac:dyDescent="0.25">
      <c r="A40" s="638" t="s">
        <v>141</v>
      </c>
    </row>
    <row r="41" spans="1:1" x14ac:dyDescent="0.25">
      <c r="A41" s="638" t="s">
        <v>142</v>
      </c>
    </row>
    <row r="42" spans="1:1" x14ac:dyDescent="0.25">
      <c r="A42" s="638" t="s">
        <v>143</v>
      </c>
    </row>
    <row r="43" spans="1:1" x14ac:dyDescent="0.25">
      <c r="A43" s="638" t="s">
        <v>144</v>
      </c>
    </row>
    <row r="44" spans="1:1" x14ac:dyDescent="0.25">
      <c r="A44" s="638" t="s">
        <v>145</v>
      </c>
    </row>
    <row r="45" spans="1:1" x14ac:dyDescent="0.25">
      <c r="A45" s="638" t="s">
        <v>214</v>
      </c>
    </row>
    <row r="46" spans="1:1" x14ac:dyDescent="0.25">
      <c r="A46" s="638" t="s">
        <v>174</v>
      </c>
    </row>
  </sheetData>
  <sheetProtection algorithmName="SHA-512" hashValue="DSTdqS8Ymr3qHs6gw3Ihh5o2nklHFIgjqWTGdSujsTP3mTOlOZVI3893GlLoOt66PYQdaXj4pPYPgpN8/YXGbg==" saltValue="79EHsrFCodRoqQNEyv28Jg==" spinCount="100000" sheet="1" objects="1" scenarios="1"/>
  <mergeCells count="1">
    <mergeCell ref="D4:H1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I38"/>
  <sheetViews>
    <sheetView showGridLines="0" topLeftCell="A16" zoomScale="80" zoomScaleNormal="80" workbookViewId="0">
      <selection activeCell="C32" sqref="C32"/>
    </sheetView>
  </sheetViews>
  <sheetFormatPr baseColWidth="10" defaultColWidth="11.42578125" defaultRowHeight="15" x14ac:dyDescent="0.25"/>
  <cols>
    <col min="1" max="1" width="11.42578125" style="221"/>
    <col min="2" max="2" width="37.5703125" style="68" bestFit="1" customWidth="1"/>
    <col min="3" max="3" width="37.42578125" style="221" bestFit="1" customWidth="1"/>
    <col min="4" max="8" width="11.42578125" style="221"/>
    <col min="9" max="9" width="14.42578125" style="221" bestFit="1" customWidth="1"/>
    <col min="10" max="16384" width="11.42578125" style="221"/>
  </cols>
  <sheetData>
    <row r="1" spans="2:9" x14ac:dyDescent="0.25">
      <c r="I1" s="231" t="s">
        <v>109</v>
      </c>
    </row>
    <row r="2" spans="2:9" x14ac:dyDescent="0.25">
      <c r="B2" s="220" t="s">
        <v>48</v>
      </c>
      <c r="C2" s="224">
        <v>48060</v>
      </c>
      <c r="I2" s="231" t="s">
        <v>97</v>
      </c>
    </row>
    <row r="3" spans="2:9" x14ac:dyDescent="0.25">
      <c r="I3" s="231"/>
    </row>
    <row r="4" spans="2:9" x14ac:dyDescent="0.25">
      <c r="B4" s="633" t="s">
        <v>34</v>
      </c>
      <c r="C4" s="225" t="s">
        <v>38</v>
      </c>
    </row>
    <row r="5" spans="2:9" x14ac:dyDescent="0.25">
      <c r="B5" s="634"/>
      <c r="C5" s="225" t="s">
        <v>39</v>
      </c>
    </row>
    <row r="6" spans="2:9" x14ac:dyDescent="0.25">
      <c r="C6" s="69"/>
    </row>
    <row r="7" spans="2:9" x14ac:dyDescent="0.25">
      <c r="B7" s="633" t="s">
        <v>33</v>
      </c>
      <c r="C7" s="226" t="s">
        <v>28</v>
      </c>
    </row>
    <row r="8" spans="2:9" x14ac:dyDescent="0.25">
      <c r="B8" s="635"/>
      <c r="C8" s="225" t="s">
        <v>4</v>
      </c>
    </row>
    <row r="9" spans="2:9" x14ac:dyDescent="0.25">
      <c r="B9" s="635"/>
      <c r="C9" s="225" t="s">
        <v>5</v>
      </c>
    </row>
    <row r="10" spans="2:9" x14ac:dyDescent="0.25">
      <c r="B10" s="635"/>
      <c r="C10" s="225" t="s">
        <v>165</v>
      </c>
    </row>
    <row r="11" spans="2:9" x14ac:dyDescent="0.25">
      <c r="B11" s="635"/>
      <c r="C11" s="225" t="s">
        <v>6</v>
      </c>
    </row>
    <row r="12" spans="2:9" x14ac:dyDescent="0.25">
      <c r="B12" s="634"/>
      <c r="C12" s="225" t="s">
        <v>49</v>
      </c>
    </row>
    <row r="14" spans="2:9" x14ac:dyDescent="0.25">
      <c r="B14" s="220" t="s">
        <v>47</v>
      </c>
      <c r="C14" s="227">
        <v>9.7000000000000003E-2</v>
      </c>
    </row>
    <row r="16" spans="2:9" x14ac:dyDescent="0.25">
      <c r="B16" s="633" t="s">
        <v>35</v>
      </c>
      <c r="C16" s="225" t="s">
        <v>150</v>
      </c>
    </row>
    <row r="17" spans="1:9" x14ac:dyDescent="0.25">
      <c r="B17" s="635"/>
      <c r="C17" s="225" t="s">
        <v>106</v>
      </c>
    </row>
    <row r="18" spans="1:9" x14ac:dyDescent="0.25">
      <c r="B18" s="635"/>
      <c r="C18" s="225" t="s">
        <v>149</v>
      </c>
    </row>
    <row r="19" spans="1:9" x14ac:dyDescent="0.25">
      <c r="B19" s="634"/>
      <c r="C19" s="225" t="s">
        <v>108</v>
      </c>
    </row>
    <row r="21" spans="1:9" x14ac:dyDescent="0.25">
      <c r="B21" s="630" t="s">
        <v>37</v>
      </c>
      <c r="C21" s="225"/>
    </row>
    <row r="22" spans="1:9" x14ac:dyDescent="0.25">
      <c r="B22" s="630"/>
      <c r="C22" s="225" t="s">
        <v>32</v>
      </c>
    </row>
    <row r="23" spans="1:9" x14ac:dyDescent="0.25">
      <c r="B23" s="630"/>
      <c r="C23" s="225" t="s">
        <v>36</v>
      </c>
    </row>
    <row r="25" spans="1:9" x14ac:dyDescent="0.25">
      <c r="A25" s="228"/>
      <c r="B25" s="229" t="s">
        <v>45</v>
      </c>
      <c r="C25" s="63" t="s">
        <v>42</v>
      </c>
      <c r="D25" s="636" t="s">
        <v>43</v>
      </c>
      <c r="E25" s="637"/>
    </row>
    <row r="26" spans="1:9" x14ac:dyDescent="0.25">
      <c r="A26" s="228"/>
      <c r="B26" s="229" t="s">
        <v>44</v>
      </c>
      <c r="C26" s="70">
        <f>'Informations Entreprise'!$Q$22*'Informations Entreprise'!$AC$22*90.3%</f>
        <v>0</v>
      </c>
      <c r="D26" s="631">
        <f>'Informations Entreprise'!$Q$26*'Informations Entreprise'!$AC$26*90.3%</f>
        <v>0</v>
      </c>
      <c r="E26" s="632"/>
      <c r="G26" s="222"/>
      <c r="I26" s="222"/>
    </row>
    <row r="27" spans="1:9" x14ac:dyDescent="0.25">
      <c r="A27" s="228"/>
      <c r="B27" s="229" t="s">
        <v>46</v>
      </c>
      <c r="C27" s="70">
        <f>'Informations Entreprise'!$Q$22*'Informations Entreprise'!$AC$22*100%</f>
        <v>0</v>
      </c>
      <c r="D27" s="631">
        <f>'Informations Entreprise'!$Q$26*'Informations Entreprise'!$AC$26*100%</f>
        <v>0</v>
      </c>
      <c r="E27" s="632"/>
    </row>
    <row r="28" spans="1:9" x14ac:dyDescent="0.25">
      <c r="A28" s="228"/>
      <c r="B28" s="221"/>
      <c r="C28" s="223"/>
      <c r="D28" s="230"/>
      <c r="E28" s="223"/>
      <c r="F28" s="223"/>
      <c r="G28" s="223"/>
      <c r="H28" s="230"/>
      <c r="I28" s="223"/>
    </row>
    <row r="29" spans="1:9" x14ac:dyDescent="0.25">
      <c r="B29" s="630" t="s">
        <v>167</v>
      </c>
      <c r="C29" s="235" t="s">
        <v>168</v>
      </c>
    </row>
    <row r="30" spans="1:9" x14ac:dyDescent="0.25">
      <c r="B30" s="630"/>
      <c r="C30" s="235" t="s">
        <v>204</v>
      </c>
    </row>
    <row r="31" spans="1:9" x14ac:dyDescent="0.25">
      <c r="B31" s="630"/>
      <c r="C31" s="235" t="s">
        <v>205</v>
      </c>
    </row>
    <row r="33" spans="2:3" x14ac:dyDescent="0.25">
      <c r="B33" s="630" t="s">
        <v>171</v>
      </c>
      <c r="C33" s="235" t="s">
        <v>172</v>
      </c>
    </row>
    <row r="34" spans="2:3" x14ac:dyDescent="0.25">
      <c r="B34" s="630"/>
      <c r="C34" s="235" t="s">
        <v>173</v>
      </c>
    </row>
    <row r="36" spans="2:3" x14ac:dyDescent="0.25">
      <c r="B36" s="220"/>
      <c r="C36" s="231"/>
    </row>
    <row r="37" spans="2:3" x14ac:dyDescent="0.25">
      <c r="B37" s="220" t="s">
        <v>151</v>
      </c>
      <c r="C37" s="231" t="s">
        <v>202</v>
      </c>
    </row>
    <row r="38" spans="2:3" x14ac:dyDescent="0.25">
      <c r="B38" s="220"/>
      <c r="C38" s="231" t="s">
        <v>203</v>
      </c>
    </row>
  </sheetData>
  <customSheetViews>
    <customSheetView guid="{8BBDF041-1EC5-4F43-8AC5-BFD5AE5CB39A}" scale="80" showGridLines="0" state="hidden">
      <selection activeCell="J21" sqref="J21"/>
      <pageMargins left="0.7" right="0.7" top="0.75" bottom="0.75" header="0.3" footer="0.3"/>
      <pageSetup paperSize="9" orientation="portrait" r:id="rId1"/>
    </customSheetView>
  </customSheetViews>
  <mergeCells count="9">
    <mergeCell ref="B29:B31"/>
    <mergeCell ref="B33:B34"/>
    <mergeCell ref="D27:E27"/>
    <mergeCell ref="B4:B5"/>
    <mergeCell ref="B7:B12"/>
    <mergeCell ref="B16:B19"/>
    <mergeCell ref="B21:B23"/>
    <mergeCell ref="D25:E25"/>
    <mergeCell ref="D26:E26"/>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025D8-7DF8-4A74-BA72-5209DCE67DBF}">
  <sheetPr codeName="Feuil5">
    <pageSetUpPr fitToPage="1"/>
  </sheetPr>
  <dimension ref="B1:CG569"/>
  <sheetViews>
    <sheetView showZeros="0" zoomScaleNormal="100" workbookViewId="0">
      <selection activeCell="A73" sqref="A1:XFD1048576"/>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ustomWidth="1"/>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17" t="s">
        <v>52</v>
      </c>
      <c r="C1" s="517"/>
      <c r="D1" s="517"/>
      <c r="E1" s="517"/>
      <c r="F1" s="517"/>
      <c r="G1" s="517"/>
      <c r="H1" s="517"/>
      <c r="I1" s="517"/>
      <c r="J1" s="517"/>
      <c r="K1" s="517"/>
      <c r="L1" s="517"/>
      <c r="M1" s="517"/>
      <c r="N1" s="517"/>
      <c r="O1" s="517"/>
      <c r="P1" s="517"/>
      <c r="Q1" s="517"/>
      <c r="R1" s="517"/>
      <c r="S1" s="517"/>
      <c r="T1" s="517"/>
      <c r="U1" s="517"/>
      <c r="V1" s="517"/>
      <c r="W1" s="517"/>
      <c r="X1" s="517"/>
      <c r="Y1" s="517"/>
      <c r="Z1" s="517"/>
      <c r="AA1" s="517"/>
      <c r="AB1" s="517"/>
      <c r="AC1" s="517"/>
      <c r="AD1" s="517"/>
      <c r="AE1" s="517"/>
      <c r="AF1" s="517"/>
      <c r="AG1" s="517"/>
      <c r="AH1" s="517"/>
      <c r="AI1" s="517"/>
      <c r="AJ1" s="517"/>
      <c r="AK1" s="517"/>
      <c r="AL1" s="517"/>
      <c r="AM1" s="517"/>
      <c r="AN1" s="517"/>
      <c r="AO1" s="517"/>
      <c r="AP1" s="517"/>
      <c r="AQ1" s="517"/>
      <c r="AR1" s="517"/>
      <c r="AS1" s="517"/>
      <c r="AT1" s="517"/>
      <c r="AU1" s="517"/>
      <c r="AV1" s="517"/>
      <c r="AW1" s="517"/>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18" t="s">
        <v>69</v>
      </c>
      <c r="C3" s="518"/>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518"/>
      <c r="AJ3" s="518"/>
      <c r="AK3" s="518"/>
      <c r="AL3" s="518"/>
      <c r="AM3" s="518"/>
      <c r="AN3" s="518"/>
      <c r="AO3" s="518"/>
      <c r="AP3" s="518"/>
      <c r="AQ3" s="518"/>
      <c r="AR3" s="518"/>
      <c r="AS3" s="518"/>
      <c r="AT3" s="518"/>
      <c r="AU3" s="518"/>
      <c r="AV3" s="518"/>
      <c r="AW3" s="518"/>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151</v>
      </c>
      <c r="D5" s="243"/>
      <c r="E5" s="243"/>
      <c r="F5" s="244"/>
      <c r="G5" s="245"/>
      <c r="H5" s="245"/>
      <c r="I5" s="245"/>
      <c r="J5" s="245"/>
      <c r="K5" s="245"/>
      <c r="L5" s="245"/>
      <c r="M5" s="529"/>
      <c r="N5" s="530"/>
      <c r="O5" s="530"/>
      <c r="P5" s="530"/>
      <c r="Q5" s="531"/>
      <c r="R5" s="525" t="s">
        <v>188</v>
      </c>
      <c r="S5" s="525"/>
      <c r="T5" s="477"/>
      <c r="U5" s="478"/>
      <c r="V5" s="478"/>
      <c r="W5" s="478"/>
      <c r="X5" s="478"/>
      <c r="Y5" s="479"/>
      <c r="Z5" s="246"/>
      <c r="AA5" s="242"/>
      <c r="AB5" s="242" t="s">
        <v>189</v>
      </c>
      <c r="AC5" s="237"/>
      <c r="AD5" s="246"/>
      <c r="AE5" s="237"/>
      <c r="AF5" s="240"/>
      <c r="AG5" s="240"/>
      <c r="AH5" s="526"/>
      <c r="AI5" s="527"/>
      <c r="AJ5" s="527"/>
      <c r="AK5" s="527"/>
      <c r="AL5" s="527"/>
      <c r="AM5" s="527"/>
      <c r="AN5" s="527"/>
      <c r="AO5" s="527"/>
      <c r="AP5" s="527"/>
      <c r="AQ5" s="527"/>
      <c r="AR5" s="527"/>
      <c r="AS5" s="527"/>
      <c r="AT5" s="527"/>
      <c r="AU5" s="527"/>
      <c r="AV5" s="528"/>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197</v>
      </c>
      <c r="D7" s="243"/>
      <c r="E7" s="243"/>
      <c r="F7" s="244"/>
      <c r="G7" s="248"/>
      <c r="H7" s="248"/>
      <c r="I7" s="248"/>
      <c r="J7" s="248"/>
      <c r="K7" s="248"/>
      <c r="L7" s="249"/>
      <c r="M7" s="519"/>
      <c r="N7" s="520"/>
      <c r="O7" s="520"/>
      <c r="P7" s="520"/>
      <c r="Q7" s="520"/>
      <c r="R7" s="520"/>
      <c r="S7" s="520"/>
      <c r="T7" s="520"/>
      <c r="U7" s="520"/>
      <c r="V7" s="520"/>
      <c r="W7" s="520"/>
      <c r="X7" s="520"/>
      <c r="Y7" s="521"/>
      <c r="Z7" s="250"/>
      <c r="AA7" s="244"/>
      <c r="AB7" s="251" t="s">
        <v>190</v>
      </c>
      <c r="AC7" s="244"/>
      <c r="AD7" s="244"/>
      <c r="AE7" s="244"/>
      <c r="AF7" s="240"/>
      <c r="AG7" s="240"/>
      <c r="AH7" s="526"/>
      <c r="AI7" s="527"/>
      <c r="AJ7" s="527"/>
      <c r="AK7" s="527"/>
      <c r="AL7" s="527"/>
      <c r="AM7" s="527"/>
      <c r="AN7" s="527"/>
      <c r="AO7" s="527"/>
      <c r="AP7" s="527"/>
      <c r="AQ7" s="527"/>
      <c r="AR7" s="527"/>
      <c r="AS7" s="527"/>
      <c r="AT7" s="527"/>
      <c r="AU7" s="527"/>
      <c r="AV7" s="528"/>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198</v>
      </c>
      <c r="D9" s="243"/>
      <c r="E9" s="243"/>
      <c r="F9" s="244"/>
      <c r="G9" s="248"/>
      <c r="H9" s="248"/>
      <c r="I9" s="248"/>
      <c r="J9" s="248"/>
      <c r="K9" s="248"/>
      <c r="L9" s="248"/>
      <c r="M9" s="532"/>
      <c r="N9" s="533"/>
      <c r="O9" s="533"/>
      <c r="P9" s="533"/>
      <c r="Q9" s="534"/>
      <c r="R9" s="252" t="s">
        <v>195</v>
      </c>
      <c r="S9" s="252"/>
      <c r="T9" s="252"/>
      <c r="U9" s="252"/>
      <c r="V9" s="252"/>
      <c r="W9" s="252"/>
      <c r="X9" s="242"/>
      <c r="Y9" s="233"/>
      <c r="Z9" s="253"/>
      <c r="AA9" s="253"/>
      <c r="AB9" s="254" t="s">
        <v>191</v>
      </c>
      <c r="AC9" s="253"/>
      <c r="AD9" s="253"/>
      <c r="AE9" s="244"/>
      <c r="AF9" s="240"/>
      <c r="AG9" s="240"/>
      <c r="AH9" s="526"/>
      <c r="AI9" s="527"/>
      <c r="AJ9" s="527"/>
      <c r="AK9" s="527"/>
      <c r="AL9" s="527"/>
      <c r="AM9" s="527"/>
      <c r="AN9" s="527"/>
      <c r="AO9" s="527"/>
      <c r="AP9" s="527"/>
      <c r="AQ9" s="527"/>
      <c r="AR9" s="527"/>
      <c r="AS9" s="527"/>
      <c r="AT9" s="527"/>
      <c r="AU9" s="527"/>
      <c r="AV9" s="528"/>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199</v>
      </c>
      <c r="D11" s="243"/>
      <c r="E11" s="243"/>
      <c r="F11" s="244"/>
      <c r="G11" s="248"/>
      <c r="H11" s="248"/>
      <c r="I11" s="248"/>
      <c r="J11" s="248"/>
      <c r="K11" s="248"/>
      <c r="L11" s="248"/>
      <c r="M11" s="522"/>
      <c r="N11" s="523"/>
      <c r="O11" s="523"/>
      <c r="P11" s="523"/>
      <c r="Q11" s="523"/>
      <c r="R11" s="523"/>
      <c r="S11" s="523"/>
      <c r="T11" s="523"/>
      <c r="U11" s="523"/>
      <c r="V11" s="523"/>
      <c r="W11" s="523"/>
      <c r="X11" s="523"/>
      <c r="Y11" s="524"/>
      <c r="Z11" s="253"/>
      <c r="AA11" s="253"/>
      <c r="AB11" s="247" t="s">
        <v>192</v>
      </c>
      <c r="AC11" s="253"/>
      <c r="AD11" s="253"/>
      <c r="AE11" s="244"/>
      <c r="AF11" s="240"/>
      <c r="AG11" s="240"/>
      <c r="AH11" s="522"/>
      <c r="AI11" s="523"/>
      <c r="AJ11" s="523"/>
      <c r="AK11" s="523"/>
      <c r="AL11" s="523"/>
      <c r="AM11" s="523"/>
      <c r="AN11" s="523"/>
      <c r="AO11" s="523"/>
      <c r="AP11" s="523"/>
      <c r="AQ11" s="523"/>
      <c r="AR11" s="523"/>
      <c r="AS11" s="523"/>
      <c r="AT11" s="523"/>
      <c r="AU11" s="523"/>
      <c r="AV11" s="524"/>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200</v>
      </c>
      <c r="D13" s="243"/>
      <c r="E13" s="243"/>
      <c r="F13" s="244"/>
      <c r="G13" s="240"/>
      <c r="H13" s="240"/>
      <c r="I13" s="240"/>
      <c r="J13" s="240"/>
      <c r="K13" s="240"/>
      <c r="L13" s="240"/>
      <c r="M13" s="522"/>
      <c r="N13" s="523"/>
      <c r="O13" s="523"/>
      <c r="P13" s="523"/>
      <c r="Q13" s="524"/>
      <c r="R13" s="525" t="s">
        <v>196</v>
      </c>
      <c r="S13" s="525"/>
      <c r="T13" s="477"/>
      <c r="U13" s="478"/>
      <c r="V13" s="478"/>
      <c r="W13" s="478"/>
      <c r="X13" s="478"/>
      <c r="Y13" s="479"/>
      <c r="Z13" s="253"/>
      <c r="AA13" s="253"/>
      <c r="AB13" s="256" t="s">
        <v>193</v>
      </c>
      <c r="AC13" s="257"/>
      <c r="AD13" s="257"/>
      <c r="AE13" s="244"/>
      <c r="AF13" s="257"/>
      <c r="AG13" s="257"/>
      <c r="AH13" s="535"/>
      <c r="AI13" s="536"/>
      <c r="AJ13" s="536"/>
      <c r="AK13" s="536"/>
      <c r="AL13" s="536"/>
      <c r="AM13" s="536"/>
      <c r="AN13" s="536"/>
      <c r="AO13" s="536"/>
      <c r="AP13" s="536"/>
      <c r="AQ13" s="536"/>
      <c r="AR13" s="536"/>
      <c r="AS13" s="536"/>
      <c r="AT13" s="536"/>
      <c r="AU13" s="536"/>
      <c r="AV13" s="537"/>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201</v>
      </c>
      <c r="D15" s="243"/>
      <c r="E15" s="243"/>
      <c r="F15" s="244"/>
      <c r="G15" s="258"/>
      <c r="H15" s="258"/>
      <c r="I15" s="258"/>
      <c r="J15" s="258"/>
      <c r="K15" s="258"/>
      <c r="L15" s="258"/>
      <c r="M15" s="477"/>
      <c r="N15" s="478"/>
      <c r="O15" s="478"/>
      <c r="P15" s="478"/>
      <c r="Q15" s="478"/>
      <c r="R15" s="478"/>
      <c r="S15" s="478"/>
      <c r="T15" s="478"/>
      <c r="U15" s="478"/>
      <c r="V15" s="478"/>
      <c r="W15" s="478"/>
      <c r="X15" s="478"/>
      <c r="Y15" s="479"/>
      <c r="Z15" s="259"/>
      <c r="AA15" s="260"/>
      <c r="AB15" s="261" t="s">
        <v>194</v>
      </c>
      <c r="AC15" s="262"/>
      <c r="AD15" s="263"/>
      <c r="AE15" s="244"/>
      <c r="AF15" s="264"/>
      <c r="AG15" s="237"/>
      <c r="AH15" s="526"/>
      <c r="AI15" s="527"/>
      <c r="AJ15" s="527"/>
      <c r="AK15" s="527"/>
      <c r="AL15" s="527"/>
      <c r="AM15" s="527"/>
      <c r="AN15" s="527"/>
      <c r="AO15" s="527"/>
      <c r="AP15" s="527"/>
      <c r="AQ15" s="527"/>
      <c r="AR15" s="527"/>
      <c r="AS15" s="527"/>
      <c r="AT15" s="527"/>
      <c r="AU15" s="527"/>
      <c r="AV15" s="528"/>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167</v>
      </c>
      <c r="D17" s="243"/>
      <c r="E17" s="243"/>
      <c r="F17" s="244"/>
      <c r="G17" s="258"/>
      <c r="H17" s="258"/>
      <c r="I17" s="258"/>
      <c r="J17" s="258"/>
      <c r="K17" s="258"/>
      <c r="L17" s="258"/>
      <c r="M17" s="477"/>
      <c r="N17" s="478"/>
      <c r="O17" s="478"/>
      <c r="P17" s="478"/>
      <c r="Q17" s="478"/>
      <c r="R17" s="478"/>
      <c r="S17" s="478"/>
      <c r="T17" s="478"/>
      <c r="U17" s="478"/>
      <c r="V17" s="478"/>
      <c r="W17" s="478"/>
      <c r="X17" s="478"/>
      <c r="Y17" s="479"/>
      <c r="Z17" s="265" t="s">
        <v>169</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544" t="s">
        <v>70</v>
      </c>
      <c r="C20" s="544"/>
      <c r="D20" s="544"/>
      <c r="E20" s="544"/>
      <c r="F20" s="544"/>
      <c r="G20" s="544"/>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41">
        <f>'Informations Entreprise'!$L$9</f>
        <v>0</v>
      </c>
      <c r="N22" s="542"/>
      <c r="O22" s="542"/>
      <c r="P22" s="542"/>
      <c r="Q22" s="542"/>
      <c r="R22" s="542"/>
      <c r="S22" s="542"/>
      <c r="T22" s="542"/>
      <c r="U22" s="542"/>
      <c r="V22" s="542"/>
      <c r="W22" s="542"/>
      <c r="X22" s="542"/>
      <c r="Y22" s="543"/>
      <c r="Z22" s="276"/>
      <c r="AA22" s="276"/>
      <c r="AB22" s="277" t="s">
        <v>71</v>
      </c>
      <c r="AC22" s="277"/>
      <c r="AD22" s="268"/>
      <c r="AE22" s="268"/>
      <c r="AF22" s="268"/>
      <c r="AG22" s="268"/>
      <c r="AH22" s="545">
        <f>'Informations Entreprise'!BA9</f>
        <v>0</v>
      </c>
      <c r="AI22" s="546"/>
      <c r="AJ22" s="546"/>
      <c r="AK22" s="546"/>
      <c r="AL22" s="546"/>
      <c r="AM22" s="546"/>
      <c r="AN22" s="546"/>
      <c r="AO22" s="546"/>
      <c r="AP22" s="546"/>
      <c r="AQ22" s="546"/>
      <c r="AR22" s="546"/>
      <c r="AS22" s="546"/>
      <c r="AT22" s="546"/>
      <c r="AU22" s="546"/>
      <c r="AV22" s="547"/>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8">
        <f>'Informations Entreprise'!$L$11</f>
        <v>0</v>
      </c>
      <c r="N24" s="539"/>
      <c r="O24" s="539"/>
      <c r="P24" s="539"/>
      <c r="Q24" s="539"/>
      <c r="R24" s="539"/>
      <c r="S24" s="539"/>
      <c r="T24" s="539"/>
      <c r="U24" s="539"/>
      <c r="V24" s="539"/>
      <c r="W24" s="539"/>
      <c r="X24" s="539"/>
      <c r="Y24" s="540"/>
      <c r="Z24" s="272"/>
      <c r="AA24" s="272"/>
      <c r="AB24" s="277" t="s">
        <v>147</v>
      </c>
      <c r="AC24" s="272"/>
      <c r="AD24" s="272"/>
      <c r="AE24" s="272"/>
      <c r="AF24" s="272"/>
      <c r="AG24" s="272"/>
      <c r="AH24" s="545" t="str">
        <f>'Informations Entreprise'!AM37</f>
        <v>Versements volontaires</v>
      </c>
      <c r="AI24" s="546"/>
      <c r="AJ24" s="546"/>
      <c r="AK24" s="546"/>
      <c r="AL24" s="546"/>
      <c r="AM24" s="546"/>
      <c r="AN24" s="546"/>
      <c r="AO24" s="546"/>
      <c r="AP24" s="546"/>
      <c r="AQ24" s="546"/>
      <c r="AR24" s="546"/>
      <c r="AS24" s="546"/>
      <c r="AT24" s="546"/>
      <c r="AU24" s="546"/>
      <c r="AV24" s="547"/>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72</v>
      </c>
      <c r="D26" s="274"/>
      <c r="E26" s="274"/>
      <c r="F26" s="274"/>
      <c r="G26" s="278"/>
      <c r="H26" s="278"/>
      <c r="I26" s="278"/>
      <c r="J26" s="278"/>
      <c r="K26" s="278"/>
      <c r="L26" s="278"/>
      <c r="M26" s="538">
        <f>'Informations Entreprise'!$L$15</f>
        <v>0</v>
      </c>
      <c r="N26" s="539"/>
      <c r="O26" s="539"/>
      <c r="P26" s="539"/>
      <c r="Q26" s="539"/>
      <c r="R26" s="539"/>
      <c r="S26" s="539"/>
      <c r="T26" s="539"/>
      <c r="U26" s="539"/>
      <c r="V26" s="539"/>
      <c r="W26" s="539"/>
      <c r="X26" s="539"/>
      <c r="Y26" s="540"/>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55</v>
      </c>
      <c r="D28" s="274"/>
      <c r="E28" s="274"/>
      <c r="F28" s="274"/>
      <c r="G28" s="271"/>
      <c r="H28" s="271"/>
      <c r="I28" s="271"/>
      <c r="J28" s="271"/>
      <c r="K28" s="271"/>
      <c r="L28" s="271"/>
      <c r="M28" s="538">
        <f>'Informations Entreprise'!$AM$15</f>
        <v>0</v>
      </c>
      <c r="N28" s="539"/>
      <c r="O28" s="539"/>
      <c r="P28" s="539"/>
      <c r="Q28" s="539"/>
      <c r="R28" s="539"/>
      <c r="S28" s="539"/>
      <c r="T28" s="539"/>
      <c r="U28" s="539"/>
      <c r="V28" s="539"/>
      <c r="W28" s="539"/>
      <c r="X28" s="539"/>
      <c r="Y28" s="540"/>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563" t="str">
        <f>IF('Informations Entreprise'!$AM$37="Abondement unilatéral", "RÉPARTITION DE L'ABONDEMENT UNILATÉRAL DANS LE PERCOL"," RÉPARTITION DES VERSEMENTS")</f>
        <v xml:space="preserve"> RÉPARTITION DES VERSEMENTS</v>
      </c>
      <c r="C32" s="564"/>
      <c r="D32" s="564"/>
      <c r="E32" s="564"/>
      <c r="F32" s="564"/>
      <c r="G32" s="564"/>
      <c r="H32" s="564"/>
      <c r="I32" s="564"/>
      <c r="J32" s="564"/>
      <c r="K32" s="564"/>
      <c r="L32" s="564"/>
      <c r="M32" s="564"/>
      <c r="N32" s="564"/>
      <c r="O32" s="564"/>
      <c r="P32" s="564"/>
      <c r="Q32" s="564"/>
      <c r="R32" s="564"/>
      <c r="S32" s="564"/>
      <c r="T32" s="564"/>
      <c r="U32" s="564"/>
      <c r="V32" s="564"/>
      <c r="W32" s="564"/>
      <c r="X32" s="564"/>
      <c r="Y32" s="564"/>
      <c r="Z32" s="564"/>
      <c r="AA32" s="564"/>
      <c r="AB32" s="564"/>
      <c r="AC32" s="564"/>
      <c r="AD32" s="564"/>
      <c r="AE32" s="564"/>
      <c r="AF32" s="564"/>
      <c r="AG32" s="564"/>
      <c r="AH32" s="564"/>
      <c r="AI32" s="564"/>
      <c r="AJ32" s="564"/>
      <c r="AK32" s="564"/>
      <c r="AL32" s="564"/>
      <c r="AM32" s="564"/>
      <c r="AN32" s="564"/>
      <c r="AO32" s="564"/>
      <c r="AP32" s="564"/>
      <c r="AQ32" s="564"/>
      <c r="AR32" s="564"/>
      <c r="AS32" s="564"/>
      <c r="AT32" s="564"/>
      <c r="AU32" s="564"/>
      <c r="AV32" s="564"/>
      <c r="AW32" s="565"/>
      <c r="AX32" s="126"/>
      <c r="AY32" s="126"/>
    </row>
    <row r="33" spans="2:81" ht="24.75" customHeight="1" x14ac:dyDescent="0.25">
      <c r="B33" s="583" t="s">
        <v>57</v>
      </c>
      <c r="C33" s="583"/>
      <c r="D33" s="583"/>
      <c r="E33" s="583"/>
      <c r="F33" s="583"/>
      <c r="G33" s="583"/>
      <c r="H33" s="583"/>
      <c r="I33" s="583"/>
      <c r="J33" s="583"/>
      <c r="K33" s="583"/>
      <c r="L33" s="583"/>
      <c r="M33" s="583"/>
      <c r="N33" s="583"/>
      <c r="O33" s="583"/>
      <c r="P33" s="583"/>
      <c r="Q33" s="583"/>
      <c r="R33" s="584" t="s">
        <v>78</v>
      </c>
      <c r="S33" s="584"/>
      <c r="T33" s="584"/>
      <c r="U33" s="584"/>
      <c r="V33" s="584"/>
      <c r="W33" s="584"/>
      <c r="X33" s="584"/>
      <c r="Y33" s="584"/>
      <c r="Z33" s="584"/>
      <c r="AA33" s="584"/>
      <c r="AB33" s="584"/>
      <c r="AC33" s="585" t="s">
        <v>79</v>
      </c>
      <c r="AD33" s="585"/>
      <c r="AE33" s="585"/>
      <c r="AF33" s="585"/>
      <c r="AG33" s="585"/>
      <c r="AH33" s="585"/>
      <c r="AI33" s="585"/>
      <c r="AJ33" s="585"/>
      <c r="AK33" s="585"/>
      <c r="AL33" s="585"/>
      <c r="AM33" s="585"/>
      <c r="AN33" s="585"/>
      <c r="AO33" s="585"/>
      <c r="AP33" s="585"/>
      <c r="AQ33" s="585"/>
      <c r="AR33" s="585"/>
      <c r="AS33" s="585"/>
      <c r="AT33" s="585"/>
      <c r="AU33" s="585"/>
      <c r="AV33" s="585"/>
      <c r="AW33" s="585"/>
      <c r="AX33" s="126"/>
      <c r="AY33" s="126"/>
    </row>
    <row r="34" spans="2:81" ht="3.75" customHeight="1" x14ac:dyDescent="0.25">
      <c r="B34" s="583"/>
      <c r="C34" s="583"/>
      <c r="D34" s="583"/>
      <c r="E34" s="583"/>
      <c r="F34" s="583"/>
      <c r="G34" s="583"/>
      <c r="H34" s="583"/>
      <c r="I34" s="583"/>
      <c r="J34" s="583"/>
      <c r="K34" s="583"/>
      <c r="L34" s="583"/>
      <c r="M34" s="583"/>
      <c r="N34" s="583"/>
      <c r="O34" s="583"/>
      <c r="P34" s="583"/>
      <c r="Q34" s="583"/>
      <c r="R34" s="584"/>
      <c r="S34" s="584"/>
      <c r="T34" s="584"/>
      <c r="U34" s="584"/>
      <c r="V34" s="584"/>
      <c r="W34" s="584"/>
      <c r="X34" s="584"/>
      <c r="Y34" s="584"/>
      <c r="Z34" s="584"/>
      <c r="AA34" s="584"/>
      <c r="AB34" s="584"/>
      <c r="AC34" s="586" t="s">
        <v>80</v>
      </c>
      <c r="AD34" s="587"/>
      <c r="AE34" s="587"/>
      <c r="AF34" s="587"/>
      <c r="AG34" s="587"/>
      <c r="AH34" s="587"/>
      <c r="AI34" s="587"/>
      <c r="AJ34" s="587"/>
      <c r="AK34" s="587"/>
      <c r="AL34" s="588"/>
      <c r="AM34" s="586" t="s">
        <v>81</v>
      </c>
      <c r="AN34" s="587"/>
      <c r="AO34" s="587"/>
      <c r="AP34" s="587"/>
      <c r="AQ34" s="587"/>
      <c r="AR34" s="587"/>
      <c r="AS34" s="587"/>
      <c r="AT34" s="587"/>
      <c r="AU34" s="587"/>
      <c r="AV34" s="587"/>
      <c r="AW34" s="588"/>
      <c r="AX34" s="126"/>
      <c r="AY34" s="126"/>
    </row>
    <row r="35" spans="2:81" ht="18" customHeight="1" x14ac:dyDescent="0.25">
      <c r="B35" s="583"/>
      <c r="C35" s="583"/>
      <c r="D35" s="583"/>
      <c r="E35" s="583"/>
      <c r="F35" s="583"/>
      <c r="G35" s="583"/>
      <c r="H35" s="583"/>
      <c r="I35" s="583"/>
      <c r="J35" s="583"/>
      <c r="K35" s="583"/>
      <c r="L35" s="583"/>
      <c r="M35" s="583"/>
      <c r="N35" s="583"/>
      <c r="O35" s="583"/>
      <c r="P35" s="583"/>
      <c r="Q35" s="583"/>
      <c r="R35" s="584"/>
      <c r="S35" s="584"/>
      <c r="T35" s="584"/>
      <c r="U35" s="584"/>
      <c r="V35" s="584"/>
      <c r="W35" s="584"/>
      <c r="X35" s="584"/>
      <c r="Y35" s="584"/>
      <c r="Z35" s="584"/>
      <c r="AA35" s="584"/>
      <c r="AB35" s="584"/>
      <c r="AC35" s="589"/>
      <c r="AD35" s="590"/>
      <c r="AE35" s="590"/>
      <c r="AF35" s="590"/>
      <c r="AG35" s="590"/>
      <c r="AH35" s="590"/>
      <c r="AI35" s="590"/>
      <c r="AJ35" s="590"/>
      <c r="AK35" s="590"/>
      <c r="AL35" s="591"/>
      <c r="AM35" s="586"/>
      <c r="AN35" s="587"/>
      <c r="AO35" s="587"/>
      <c r="AP35" s="587"/>
      <c r="AQ35" s="587"/>
      <c r="AR35" s="587"/>
      <c r="AS35" s="587"/>
      <c r="AT35" s="587"/>
      <c r="AU35" s="587"/>
      <c r="AV35" s="587"/>
      <c r="AW35" s="588"/>
      <c r="AX35" s="126"/>
      <c r="AY35" s="126"/>
      <c r="BL35" s="489"/>
      <c r="BM35" s="489"/>
      <c r="BN35" s="489"/>
      <c r="BO35" s="489"/>
      <c r="BP35" s="489"/>
      <c r="BQ35" s="489"/>
    </row>
    <row r="36" spans="2:81" ht="12" customHeight="1" x14ac:dyDescent="0.15">
      <c r="B36" s="490" t="str">
        <f>IF('Informations Entreprise'!$M$37="Gamme GER","84289 - GER Monétaire",IF('Informations Entreprise'!$M$37="Gamme TESORUS","82659 - TESORUS Monétaire",""))</f>
        <v>84289 - GER Monétaire</v>
      </c>
      <c r="C36" s="491"/>
      <c r="D36" s="491"/>
      <c r="E36" s="491"/>
      <c r="F36" s="491"/>
      <c r="G36" s="491"/>
      <c r="H36" s="491"/>
      <c r="I36" s="491"/>
      <c r="J36" s="491"/>
      <c r="K36" s="491"/>
      <c r="L36" s="491"/>
      <c r="M36" s="491"/>
      <c r="N36" s="491"/>
      <c r="O36" s="491"/>
      <c r="P36" s="491"/>
      <c r="Q36" s="492"/>
      <c r="R36" s="469"/>
      <c r="S36" s="470"/>
      <c r="T36" s="470"/>
      <c r="U36" s="470"/>
      <c r="V36" s="470"/>
      <c r="W36" s="470"/>
      <c r="X36" s="470"/>
      <c r="Y36" s="470"/>
      <c r="Z36" s="470"/>
      <c r="AA36" s="470"/>
      <c r="AB36" s="471"/>
      <c r="AC36" s="469"/>
      <c r="AD36" s="470"/>
      <c r="AE36" s="470"/>
      <c r="AF36" s="470"/>
      <c r="AG36" s="470"/>
      <c r="AH36" s="470"/>
      <c r="AI36" s="470"/>
      <c r="AJ36" s="470"/>
      <c r="AK36" s="470"/>
      <c r="AL36" s="471"/>
      <c r="AM36" s="292"/>
      <c r="AN36" s="293"/>
      <c r="AO36" s="293"/>
      <c r="AP36" s="293"/>
      <c r="AQ36" s="293"/>
      <c r="AR36" s="293"/>
      <c r="AS36" s="293"/>
      <c r="AT36" s="293"/>
      <c r="AU36" s="294"/>
      <c r="AV36" s="294"/>
      <c r="AW36" s="295"/>
      <c r="AX36" s="126"/>
      <c r="AY36" s="126"/>
    </row>
    <row r="37" spans="2:81" ht="12" customHeight="1" x14ac:dyDescent="0.15">
      <c r="B37" s="493"/>
      <c r="C37" s="494"/>
      <c r="D37" s="494"/>
      <c r="E37" s="494"/>
      <c r="F37" s="494"/>
      <c r="G37" s="494"/>
      <c r="H37" s="494"/>
      <c r="I37" s="494"/>
      <c r="J37" s="494"/>
      <c r="K37" s="494"/>
      <c r="L37" s="494"/>
      <c r="M37" s="494"/>
      <c r="N37" s="494"/>
      <c r="O37" s="494"/>
      <c r="P37" s="494"/>
      <c r="Q37" s="495"/>
      <c r="R37" s="472"/>
      <c r="S37" s="473"/>
      <c r="T37" s="473"/>
      <c r="U37" s="473"/>
      <c r="V37" s="473"/>
      <c r="W37" s="473"/>
      <c r="X37" s="473"/>
      <c r="Y37" s="473"/>
      <c r="Z37" s="473"/>
      <c r="AA37" s="473"/>
      <c r="AB37" s="474"/>
      <c r="AC37" s="472"/>
      <c r="AD37" s="473"/>
      <c r="AE37" s="473"/>
      <c r="AF37" s="473"/>
      <c r="AG37" s="473"/>
      <c r="AH37" s="473"/>
      <c r="AI37" s="473"/>
      <c r="AJ37" s="473"/>
      <c r="AK37" s="473"/>
      <c r="AL37" s="474"/>
      <c r="AM37" s="296"/>
      <c r="AN37" s="297"/>
      <c r="AO37" s="297"/>
      <c r="AP37" s="297"/>
      <c r="AQ37" s="297"/>
      <c r="AR37" s="297"/>
      <c r="AS37" s="297"/>
      <c r="AT37" s="297"/>
      <c r="AU37" s="298"/>
      <c r="AV37" s="298"/>
      <c r="AW37" s="299"/>
      <c r="AX37" s="126"/>
      <c r="AY37" s="126"/>
    </row>
    <row r="38" spans="2:81" ht="12" customHeight="1" x14ac:dyDescent="0.15">
      <c r="B38" s="496" t="str">
        <f>IF('Informations Entreprise'!$M$37="Gamme GER","84309 - GER Prudence",IF('Informations Entreprise'!$M$37="Gamme TESORUS","82719 - TESORUS Prudence",""))</f>
        <v>84309 - GER Prudence</v>
      </c>
      <c r="C38" s="497"/>
      <c r="D38" s="497"/>
      <c r="E38" s="497"/>
      <c r="F38" s="497"/>
      <c r="G38" s="497"/>
      <c r="H38" s="497"/>
      <c r="I38" s="497"/>
      <c r="J38" s="497"/>
      <c r="K38" s="497"/>
      <c r="L38" s="497"/>
      <c r="M38" s="497"/>
      <c r="N38" s="497"/>
      <c r="O38" s="497"/>
      <c r="P38" s="497"/>
      <c r="Q38" s="498"/>
      <c r="R38" s="469"/>
      <c r="S38" s="470"/>
      <c r="T38" s="470"/>
      <c r="U38" s="470"/>
      <c r="V38" s="470"/>
      <c r="W38" s="470"/>
      <c r="X38" s="470"/>
      <c r="Y38" s="470"/>
      <c r="Z38" s="470"/>
      <c r="AA38" s="470"/>
      <c r="AB38" s="471"/>
      <c r="AC38" s="469"/>
      <c r="AD38" s="470"/>
      <c r="AE38" s="470"/>
      <c r="AF38" s="470"/>
      <c r="AG38" s="470"/>
      <c r="AH38" s="470"/>
      <c r="AI38" s="470"/>
      <c r="AJ38" s="470"/>
      <c r="AK38" s="470"/>
      <c r="AL38" s="471"/>
      <c r="AM38" s="300"/>
      <c r="AN38" s="502" t="s">
        <v>150</v>
      </c>
      <c r="AO38" s="503"/>
      <c r="AP38" s="503"/>
      <c r="AQ38" s="503"/>
      <c r="AR38" s="503"/>
      <c r="AS38" s="503"/>
      <c r="AT38" s="503"/>
      <c r="AU38" s="503"/>
      <c r="AV38" s="504"/>
      <c r="AW38" s="299"/>
      <c r="AX38" s="126"/>
      <c r="AY38" s="126"/>
    </row>
    <row r="39" spans="2:81" ht="12" customHeight="1" x14ac:dyDescent="0.15">
      <c r="B39" s="499"/>
      <c r="C39" s="500"/>
      <c r="D39" s="500"/>
      <c r="E39" s="500"/>
      <c r="F39" s="500"/>
      <c r="G39" s="500"/>
      <c r="H39" s="500"/>
      <c r="I39" s="500"/>
      <c r="J39" s="500"/>
      <c r="K39" s="500"/>
      <c r="L39" s="500"/>
      <c r="M39" s="500"/>
      <c r="N39" s="500"/>
      <c r="O39" s="500"/>
      <c r="P39" s="500"/>
      <c r="Q39" s="501"/>
      <c r="R39" s="472"/>
      <c r="S39" s="473"/>
      <c r="T39" s="473"/>
      <c r="U39" s="473"/>
      <c r="V39" s="473"/>
      <c r="W39" s="473"/>
      <c r="X39" s="473"/>
      <c r="Y39" s="473"/>
      <c r="Z39" s="473"/>
      <c r="AA39" s="473"/>
      <c r="AB39" s="474"/>
      <c r="AC39" s="472"/>
      <c r="AD39" s="473"/>
      <c r="AE39" s="473"/>
      <c r="AF39" s="473"/>
      <c r="AG39" s="473"/>
      <c r="AH39" s="473"/>
      <c r="AI39" s="473"/>
      <c r="AJ39" s="473"/>
      <c r="AK39" s="473"/>
      <c r="AL39" s="474"/>
      <c r="AM39" s="300"/>
      <c r="AN39" s="505"/>
      <c r="AO39" s="506"/>
      <c r="AP39" s="506"/>
      <c r="AQ39" s="506"/>
      <c r="AR39" s="506"/>
      <c r="AS39" s="506"/>
      <c r="AT39" s="506"/>
      <c r="AU39" s="506"/>
      <c r="AV39" s="507"/>
      <c r="AW39" s="299"/>
      <c r="AX39" s="126"/>
      <c r="AY39" s="126"/>
    </row>
    <row r="40" spans="2:81" ht="12" customHeight="1" x14ac:dyDescent="0.15">
      <c r="B40" s="496" t="str">
        <f>IF('Informations Entreprise'!$M$37="Gamme GER","84329 - GER Équilibre",IF('Informations Entreprise'!$M$37="Gamme TESORUS","82669 - TESORUS Équilibre",""))</f>
        <v>84329 - GER Équilibre</v>
      </c>
      <c r="C40" s="497"/>
      <c r="D40" s="497"/>
      <c r="E40" s="497"/>
      <c r="F40" s="497"/>
      <c r="G40" s="497"/>
      <c r="H40" s="497"/>
      <c r="I40" s="497"/>
      <c r="J40" s="497"/>
      <c r="K40" s="497"/>
      <c r="L40" s="497"/>
      <c r="M40" s="497"/>
      <c r="N40" s="497"/>
      <c r="O40" s="497"/>
      <c r="P40" s="497"/>
      <c r="Q40" s="498"/>
      <c r="R40" s="469"/>
      <c r="S40" s="470"/>
      <c r="T40" s="470"/>
      <c r="U40" s="470"/>
      <c r="V40" s="470"/>
      <c r="W40" s="470"/>
      <c r="X40" s="470"/>
      <c r="Y40" s="470"/>
      <c r="Z40" s="470"/>
      <c r="AA40" s="470"/>
      <c r="AB40" s="471"/>
      <c r="AC40" s="469"/>
      <c r="AD40" s="470"/>
      <c r="AE40" s="470"/>
      <c r="AF40" s="470"/>
      <c r="AG40" s="470"/>
      <c r="AH40" s="470"/>
      <c r="AI40" s="470"/>
      <c r="AJ40" s="470"/>
      <c r="AK40" s="470"/>
      <c r="AL40" s="471"/>
      <c r="AM40" s="301"/>
      <c r="AN40" s="508"/>
      <c r="AO40" s="509"/>
      <c r="AP40" s="509"/>
      <c r="AQ40" s="509"/>
      <c r="AR40" s="509"/>
      <c r="AS40" s="509"/>
      <c r="AT40" s="509"/>
      <c r="AU40" s="509"/>
      <c r="AV40" s="510"/>
      <c r="AW40" s="299"/>
      <c r="AX40" s="126"/>
      <c r="AY40" s="126"/>
      <c r="BL40" s="138"/>
    </row>
    <row r="41" spans="2:81" ht="12" customHeight="1" x14ac:dyDescent="0.15">
      <c r="B41" s="499"/>
      <c r="C41" s="500"/>
      <c r="D41" s="500"/>
      <c r="E41" s="500"/>
      <c r="F41" s="500"/>
      <c r="G41" s="500"/>
      <c r="H41" s="500"/>
      <c r="I41" s="500"/>
      <c r="J41" s="500"/>
      <c r="K41" s="500"/>
      <c r="L41" s="500"/>
      <c r="M41" s="500"/>
      <c r="N41" s="500"/>
      <c r="O41" s="500"/>
      <c r="P41" s="500"/>
      <c r="Q41" s="501"/>
      <c r="R41" s="472"/>
      <c r="S41" s="473"/>
      <c r="T41" s="473"/>
      <c r="U41" s="473"/>
      <c r="V41" s="473"/>
      <c r="W41" s="473"/>
      <c r="X41" s="473"/>
      <c r="Y41" s="473"/>
      <c r="Z41" s="473"/>
      <c r="AA41" s="473"/>
      <c r="AB41" s="474"/>
      <c r="AC41" s="472"/>
      <c r="AD41" s="473"/>
      <c r="AE41" s="473"/>
      <c r="AF41" s="473"/>
      <c r="AG41" s="473"/>
      <c r="AH41" s="473"/>
      <c r="AI41" s="473"/>
      <c r="AJ41" s="473"/>
      <c r="AK41" s="473"/>
      <c r="AL41" s="474"/>
      <c r="AM41" s="300"/>
      <c r="AN41" s="237"/>
      <c r="AO41" s="237"/>
      <c r="AP41" s="237"/>
      <c r="AQ41" s="237"/>
      <c r="AR41" s="237"/>
      <c r="AS41" s="237"/>
      <c r="AT41" s="237"/>
      <c r="AU41" s="298"/>
      <c r="AV41" s="298"/>
      <c r="AW41" s="299"/>
      <c r="AX41" s="126"/>
      <c r="AY41" s="126"/>
    </row>
    <row r="42" spans="2:81" ht="12" customHeight="1" x14ac:dyDescent="0.15">
      <c r="B42" s="496" t="str">
        <f>IF('Informations Entreprise'!$M$37="Gamme GER","84349 - GER Dynamique",IF('Informations Entreprise'!$M$37="Gamme TESORUS","82689 - TESORUS Dynamique",""))</f>
        <v>84349 - GER Dynamique</v>
      </c>
      <c r="C42" s="497"/>
      <c r="D42" s="497"/>
      <c r="E42" s="497"/>
      <c r="F42" s="497"/>
      <c r="G42" s="497"/>
      <c r="H42" s="497"/>
      <c r="I42" s="497"/>
      <c r="J42" s="497"/>
      <c r="K42" s="497"/>
      <c r="L42" s="497"/>
      <c r="M42" s="497"/>
      <c r="N42" s="497"/>
      <c r="O42" s="497"/>
      <c r="P42" s="497"/>
      <c r="Q42" s="498"/>
      <c r="R42" s="469"/>
      <c r="S42" s="470"/>
      <c r="T42" s="470"/>
      <c r="U42" s="470"/>
      <c r="V42" s="470"/>
      <c r="W42" s="470"/>
      <c r="X42" s="470"/>
      <c r="Y42" s="470"/>
      <c r="Z42" s="470"/>
      <c r="AA42" s="470"/>
      <c r="AB42" s="471"/>
      <c r="AC42" s="469"/>
      <c r="AD42" s="470"/>
      <c r="AE42" s="470"/>
      <c r="AF42" s="470"/>
      <c r="AG42" s="470"/>
      <c r="AH42" s="470"/>
      <c r="AI42" s="470"/>
      <c r="AJ42" s="470"/>
      <c r="AK42" s="470"/>
      <c r="AL42" s="471"/>
      <c r="AM42" s="302"/>
      <c r="AN42" s="303" t="s">
        <v>82</v>
      </c>
      <c r="AO42" s="237"/>
      <c r="AP42" s="237"/>
      <c r="AQ42" s="237"/>
      <c r="AR42" s="237"/>
      <c r="AS42" s="237"/>
      <c r="AT42" s="237"/>
      <c r="AU42" s="237"/>
      <c r="AV42" s="237"/>
      <c r="AW42" s="299"/>
      <c r="AX42" s="126"/>
      <c r="AY42" s="126"/>
    </row>
    <row r="43" spans="2:81" ht="12" customHeight="1" x14ac:dyDescent="0.25">
      <c r="B43" s="499"/>
      <c r="C43" s="500"/>
      <c r="D43" s="500"/>
      <c r="E43" s="500"/>
      <c r="F43" s="500"/>
      <c r="G43" s="500"/>
      <c r="H43" s="500"/>
      <c r="I43" s="500"/>
      <c r="J43" s="500"/>
      <c r="K43" s="500"/>
      <c r="L43" s="500"/>
      <c r="M43" s="500"/>
      <c r="N43" s="500"/>
      <c r="O43" s="500"/>
      <c r="P43" s="500"/>
      <c r="Q43" s="501"/>
      <c r="R43" s="472"/>
      <c r="S43" s="473"/>
      <c r="T43" s="473"/>
      <c r="U43" s="473"/>
      <c r="V43" s="473"/>
      <c r="W43" s="473"/>
      <c r="X43" s="473"/>
      <c r="Y43" s="473"/>
      <c r="Z43" s="473"/>
      <c r="AA43" s="473"/>
      <c r="AB43" s="474"/>
      <c r="AC43" s="472"/>
      <c r="AD43" s="473"/>
      <c r="AE43" s="473"/>
      <c r="AF43" s="473"/>
      <c r="AG43" s="473"/>
      <c r="AH43" s="473"/>
      <c r="AI43" s="473"/>
      <c r="AJ43" s="473"/>
      <c r="AK43" s="473"/>
      <c r="AL43" s="474"/>
      <c r="AM43" s="300"/>
      <c r="AN43" s="237"/>
      <c r="AO43" s="237"/>
      <c r="AP43" s="237"/>
      <c r="AQ43" s="237"/>
      <c r="AR43" s="237"/>
      <c r="AS43" s="237"/>
      <c r="AT43" s="237"/>
      <c r="AU43" s="237"/>
      <c r="AV43" s="237"/>
      <c r="AW43" s="304"/>
      <c r="AX43" s="126"/>
      <c r="AY43" s="126"/>
    </row>
    <row r="44" spans="2:81" ht="12" customHeight="1" x14ac:dyDescent="0.25">
      <c r="B44" s="496" t="str">
        <f>IF('Informations Entreprise'!$M$37="Gamme GER","84369 - GER Solidaire",IF('Informations Entreprise'!$M$37="Gamme TESORUS","87649 - TESORUS Solidaire",""))</f>
        <v>84369 - GER Solidaire</v>
      </c>
      <c r="C44" s="497"/>
      <c r="D44" s="497"/>
      <c r="E44" s="497"/>
      <c r="F44" s="497"/>
      <c r="G44" s="497"/>
      <c r="H44" s="497"/>
      <c r="I44" s="497"/>
      <c r="J44" s="497"/>
      <c r="K44" s="497"/>
      <c r="L44" s="497"/>
      <c r="M44" s="497"/>
      <c r="N44" s="497"/>
      <c r="O44" s="497"/>
      <c r="P44" s="497"/>
      <c r="Q44" s="498"/>
      <c r="R44" s="469"/>
      <c r="S44" s="470"/>
      <c r="T44" s="470"/>
      <c r="U44" s="470"/>
      <c r="V44" s="470"/>
      <c r="W44" s="470"/>
      <c r="X44" s="470"/>
      <c r="Y44" s="470"/>
      <c r="Z44" s="470"/>
      <c r="AA44" s="470"/>
      <c r="AB44" s="471"/>
      <c r="AC44" s="469"/>
      <c r="AD44" s="470"/>
      <c r="AE44" s="470"/>
      <c r="AF44" s="470"/>
      <c r="AG44" s="470"/>
      <c r="AH44" s="470"/>
      <c r="AI44" s="470"/>
      <c r="AJ44" s="470"/>
      <c r="AK44" s="470"/>
      <c r="AL44" s="471"/>
      <c r="AM44" s="300"/>
      <c r="AN44" s="511"/>
      <c r="AO44" s="512"/>
      <c r="AP44" s="512"/>
      <c r="AQ44" s="512"/>
      <c r="AR44" s="512"/>
      <c r="AS44" s="512"/>
      <c r="AT44" s="512"/>
      <c r="AU44" s="512"/>
      <c r="AV44" s="513"/>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499"/>
      <c r="C45" s="500"/>
      <c r="D45" s="500"/>
      <c r="E45" s="500"/>
      <c r="F45" s="500"/>
      <c r="G45" s="500"/>
      <c r="H45" s="500"/>
      <c r="I45" s="500"/>
      <c r="J45" s="500"/>
      <c r="K45" s="500"/>
      <c r="L45" s="500"/>
      <c r="M45" s="500"/>
      <c r="N45" s="500"/>
      <c r="O45" s="500"/>
      <c r="P45" s="500"/>
      <c r="Q45" s="501"/>
      <c r="R45" s="472"/>
      <c r="S45" s="473"/>
      <c r="T45" s="473"/>
      <c r="U45" s="473"/>
      <c r="V45" s="473"/>
      <c r="W45" s="473"/>
      <c r="X45" s="473"/>
      <c r="Y45" s="473"/>
      <c r="Z45" s="473"/>
      <c r="AA45" s="473"/>
      <c r="AB45" s="474"/>
      <c r="AC45" s="472"/>
      <c r="AD45" s="473"/>
      <c r="AE45" s="473"/>
      <c r="AF45" s="473"/>
      <c r="AG45" s="473"/>
      <c r="AH45" s="473"/>
      <c r="AI45" s="473"/>
      <c r="AJ45" s="473"/>
      <c r="AK45" s="473"/>
      <c r="AL45" s="474"/>
      <c r="AM45" s="306"/>
      <c r="AN45" s="514"/>
      <c r="AO45" s="515"/>
      <c r="AP45" s="515"/>
      <c r="AQ45" s="515"/>
      <c r="AR45" s="515"/>
      <c r="AS45" s="515"/>
      <c r="AT45" s="515"/>
      <c r="AU45" s="515"/>
      <c r="AV45" s="516"/>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496" t="s">
        <v>58</v>
      </c>
      <c r="C46" s="497"/>
      <c r="D46" s="497"/>
      <c r="E46" s="497"/>
      <c r="F46" s="497"/>
      <c r="G46" s="497"/>
      <c r="H46" s="497"/>
      <c r="I46" s="497"/>
      <c r="J46" s="497"/>
      <c r="K46" s="497"/>
      <c r="L46" s="497"/>
      <c r="M46" s="497"/>
      <c r="N46" s="497"/>
      <c r="O46" s="497"/>
      <c r="P46" s="497"/>
      <c r="Q46" s="498"/>
      <c r="R46" s="469"/>
      <c r="S46" s="470"/>
      <c r="T46" s="470"/>
      <c r="U46" s="470"/>
      <c r="V46" s="470"/>
      <c r="W46" s="470"/>
      <c r="X46" s="470"/>
      <c r="Y46" s="470"/>
      <c r="Z46" s="470"/>
      <c r="AA46" s="470"/>
      <c r="AB46" s="471"/>
      <c r="AC46" s="469"/>
      <c r="AD46" s="470"/>
      <c r="AE46" s="470"/>
      <c r="AF46" s="470"/>
      <c r="AG46" s="470"/>
      <c r="AH46" s="470"/>
      <c r="AI46" s="470"/>
      <c r="AJ46" s="470"/>
      <c r="AK46" s="470"/>
      <c r="AL46" s="471"/>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499"/>
      <c r="C47" s="500"/>
      <c r="D47" s="500"/>
      <c r="E47" s="500"/>
      <c r="F47" s="500"/>
      <c r="G47" s="500"/>
      <c r="H47" s="500"/>
      <c r="I47" s="500"/>
      <c r="J47" s="500"/>
      <c r="K47" s="500"/>
      <c r="L47" s="500"/>
      <c r="M47" s="500"/>
      <c r="N47" s="500"/>
      <c r="O47" s="500"/>
      <c r="P47" s="500"/>
      <c r="Q47" s="501"/>
      <c r="R47" s="472"/>
      <c r="S47" s="473"/>
      <c r="T47" s="473"/>
      <c r="U47" s="473"/>
      <c r="V47" s="473"/>
      <c r="W47" s="473"/>
      <c r="X47" s="473"/>
      <c r="Y47" s="473"/>
      <c r="Z47" s="473"/>
      <c r="AA47" s="473"/>
      <c r="AB47" s="474"/>
      <c r="AC47" s="472"/>
      <c r="AD47" s="473"/>
      <c r="AE47" s="473"/>
      <c r="AF47" s="473"/>
      <c r="AG47" s="473"/>
      <c r="AH47" s="473"/>
      <c r="AI47" s="473"/>
      <c r="AJ47" s="473"/>
      <c r="AK47" s="473"/>
      <c r="AL47" s="474"/>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496" t="s">
        <v>59</v>
      </c>
      <c r="C48" s="497"/>
      <c r="D48" s="497"/>
      <c r="E48" s="497"/>
      <c r="F48" s="497"/>
      <c r="G48" s="497"/>
      <c r="H48" s="497"/>
      <c r="I48" s="497"/>
      <c r="J48" s="497"/>
      <c r="K48" s="497"/>
      <c r="L48" s="497"/>
      <c r="M48" s="497"/>
      <c r="N48" s="497"/>
      <c r="O48" s="497"/>
      <c r="P48" s="497"/>
      <c r="Q48" s="498"/>
      <c r="R48" s="469"/>
      <c r="S48" s="470"/>
      <c r="T48" s="470"/>
      <c r="U48" s="470"/>
      <c r="V48" s="470"/>
      <c r="W48" s="470"/>
      <c r="X48" s="470"/>
      <c r="Y48" s="470"/>
      <c r="Z48" s="470"/>
      <c r="AA48" s="470"/>
      <c r="AB48" s="471"/>
      <c r="AC48" s="469"/>
      <c r="AD48" s="470"/>
      <c r="AE48" s="470"/>
      <c r="AF48" s="470"/>
      <c r="AG48" s="470"/>
      <c r="AH48" s="470"/>
      <c r="AI48" s="470"/>
      <c r="AJ48" s="470"/>
      <c r="AK48" s="470"/>
      <c r="AL48" s="471"/>
      <c r="AM48" s="300"/>
      <c r="AN48" s="548"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8"/>
      <c r="AP48" s="548"/>
      <c r="AQ48" s="548"/>
      <c r="AR48" s="548"/>
      <c r="AS48" s="548"/>
      <c r="AT48" s="548"/>
      <c r="AU48" s="548"/>
      <c r="AV48" s="548"/>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499"/>
      <c r="C49" s="500"/>
      <c r="D49" s="500"/>
      <c r="E49" s="500"/>
      <c r="F49" s="500"/>
      <c r="G49" s="500"/>
      <c r="H49" s="500"/>
      <c r="I49" s="500"/>
      <c r="J49" s="500"/>
      <c r="K49" s="500"/>
      <c r="L49" s="500"/>
      <c r="M49" s="500"/>
      <c r="N49" s="500"/>
      <c r="O49" s="500"/>
      <c r="P49" s="500"/>
      <c r="Q49" s="501"/>
      <c r="R49" s="472"/>
      <c r="S49" s="473"/>
      <c r="T49" s="473"/>
      <c r="U49" s="473"/>
      <c r="V49" s="473"/>
      <c r="W49" s="473"/>
      <c r="X49" s="473"/>
      <c r="Y49" s="473"/>
      <c r="Z49" s="473"/>
      <c r="AA49" s="473"/>
      <c r="AB49" s="474"/>
      <c r="AC49" s="472"/>
      <c r="AD49" s="473"/>
      <c r="AE49" s="473"/>
      <c r="AF49" s="473"/>
      <c r="AG49" s="473"/>
      <c r="AH49" s="473"/>
      <c r="AI49" s="473"/>
      <c r="AJ49" s="473"/>
      <c r="AK49" s="473"/>
      <c r="AL49" s="474"/>
      <c r="AM49" s="300"/>
      <c r="AN49" s="548"/>
      <c r="AO49" s="548"/>
      <c r="AP49" s="548"/>
      <c r="AQ49" s="548"/>
      <c r="AR49" s="548"/>
      <c r="AS49" s="548"/>
      <c r="AT49" s="548"/>
      <c r="AU49" s="548"/>
      <c r="AV49" s="548"/>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496" t="s">
        <v>60</v>
      </c>
      <c r="C50" s="497"/>
      <c r="D50" s="497"/>
      <c r="E50" s="497"/>
      <c r="F50" s="497"/>
      <c r="G50" s="497"/>
      <c r="H50" s="497"/>
      <c r="I50" s="497"/>
      <c r="J50" s="497"/>
      <c r="K50" s="497"/>
      <c r="L50" s="497"/>
      <c r="M50" s="497"/>
      <c r="N50" s="497"/>
      <c r="O50" s="497"/>
      <c r="P50" s="497"/>
      <c r="Q50" s="498"/>
      <c r="R50" s="469"/>
      <c r="S50" s="470"/>
      <c r="T50" s="470"/>
      <c r="U50" s="470"/>
      <c r="V50" s="470"/>
      <c r="W50" s="470"/>
      <c r="X50" s="470"/>
      <c r="Y50" s="470"/>
      <c r="Z50" s="470"/>
      <c r="AA50" s="470"/>
      <c r="AB50" s="471"/>
      <c r="AC50" s="469"/>
      <c r="AD50" s="470"/>
      <c r="AE50" s="470"/>
      <c r="AF50" s="470"/>
      <c r="AG50" s="470"/>
      <c r="AH50" s="470"/>
      <c r="AI50" s="470"/>
      <c r="AJ50" s="470"/>
      <c r="AK50" s="470"/>
      <c r="AL50" s="471"/>
      <c r="AM50" s="300"/>
      <c r="AN50" s="548"/>
      <c r="AO50" s="548"/>
      <c r="AP50" s="548"/>
      <c r="AQ50" s="548"/>
      <c r="AR50" s="548"/>
      <c r="AS50" s="548"/>
      <c r="AT50" s="548"/>
      <c r="AU50" s="548"/>
      <c r="AV50" s="548"/>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499"/>
      <c r="C51" s="500"/>
      <c r="D51" s="500"/>
      <c r="E51" s="500"/>
      <c r="F51" s="500"/>
      <c r="G51" s="500"/>
      <c r="H51" s="500"/>
      <c r="I51" s="500"/>
      <c r="J51" s="500"/>
      <c r="K51" s="500"/>
      <c r="L51" s="500"/>
      <c r="M51" s="500"/>
      <c r="N51" s="500"/>
      <c r="O51" s="500"/>
      <c r="P51" s="500"/>
      <c r="Q51" s="501"/>
      <c r="R51" s="472"/>
      <c r="S51" s="473"/>
      <c r="T51" s="473"/>
      <c r="U51" s="473"/>
      <c r="V51" s="473"/>
      <c r="W51" s="473"/>
      <c r="X51" s="473"/>
      <c r="Y51" s="473"/>
      <c r="Z51" s="473"/>
      <c r="AA51" s="473"/>
      <c r="AB51" s="474"/>
      <c r="AC51" s="472"/>
      <c r="AD51" s="473"/>
      <c r="AE51" s="473"/>
      <c r="AF51" s="473"/>
      <c r="AG51" s="473"/>
      <c r="AH51" s="473"/>
      <c r="AI51" s="473"/>
      <c r="AJ51" s="473"/>
      <c r="AK51" s="473"/>
      <c r="AL51" s="474"/>
      <c r="AM51" s="300"/>
      <c r="AN51" s="548"/>
      <c r="AO51" s="548"/>
      <c r="AP51" s="548"/>
      <c r="AQ51" s="548"/>
      <c r="AR51" s="548"/>
      <c r="AS51" s="548"/>
      <c r="AT51" s="548"/>
      <c r="AU51" s="548"/>
      <c r="AV51" s="548"/>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485"/>
      <c r="C52" s="549"/>
      <c r="D52" s="549"/>
      <c r="E52" s="549"/>
      <c r="F52" s="549"/>
      <c r="G52" s="549"/>
      <c r="H52" s="549"/>
      <c r="I52" s="549"/>
      <c r="J52" s="549"/>
      <c r="K52" s="549"/>
      <c r="L52" s="549"/>
      <c r="M52" s="549"/>
      <c r="N52" s="549"/>
      <c r="O52" s="549"/>
      <c r="P52" s="549"/>
      <c r="Q52" s="550"/>
      <c r="R52" s="469"/>
      <c r="S52" s="470"/>
      <c r="T52" s="470"/>
      <c r="U52" s="470"/>
      <c r="V52" s="470"/>
      <c r="W52" s="470"/>
      <c r="X52" s="470"/>
      <c r="Y52" s="470"/>
      <c r="Z52" s="470"/>
      <c r="AA52" s="470"/>
      <c r="AB52" s="471"/>
      <c r="AC52" s="469"/>
      <c r="AD52" s="470"/>
      <c r="AE52" s="470"/>
      <c r="AF52" s="470"/>
      <c r="AG52" s="470"/>
      <c r="AH52" s="470"/>
      <c r="AI52" s="470"/>
      <c r="AJ52" s="470"/>
      <c r="AK52" s="470"/>
      <c r="AL52" s="471"/>
      <c r="AM52" s="300"/>
      <c r="AN52" s="548"/>
      <c r="AO52" s="548"/>
      <c r="AP52" s="548"/>
      <c r="AQ52" s="548"/>
      <c r="AR52" s="548"/>
      <c r="AS52" s="548"/>
      <c r="AT52" s="548"/>
      <c r="AU52" s="548"/>
      <c r="AV52" s="548"/>
      <c r="AW52" s="307"/>
      <c r="AX52" s="140"/>
      <c r="AZ52" s="144"/>
      <c r="BA52" s="144"/>
      <c r="BB52" s="144"/>
      <c r="BC52" s="144"/>
      <c r="BD52" s="144"/>
      <c r="BE52" s="144"/>
      <c r="BF52" s="144"/>
      <c r="BG52" s="144"/>
      <c r="BH52" s="144"/>
      <c r="BI52" s="144"/>
    </row>
    <row r="53" spans="2:81" ht="12" customHeight="1" x14ac:dyDescent="0.25">
      <c r="B53" s="551"/>
      <c r="C53" s="552"/>
      <c r="D53" s="552"/>
      <c r="E53" s="552"/>
      <c r="F53" s="552"/>
      <c r="G53" s="552"/>
      <c r="H53" s="552"/>
      <c r="I53" s="552"/>
      <c r="J53" s="552"/>
      <c r="K53" s="552"/>
      <c r="L53" s="552"/>
      <c r="M53" s="552"/>
      <c r="N53" s="552"/>
      <c r="O53" s="552"/>
      <c r="P53" s="552"/>
      <c r="Q53" s="553"/>
      <c r="R53" s="472"/>
      <c r="S53" s="473"/>
      <c r="T53" s="473"/>
      <c r="U53" s="473"/>
      <c r="V53" s="473"/>
      <c r="W53" s="473"/>
      <c r="X53" s="473"/>
      <c r="Y53" s="473"/>
      <c r="Z53" s="473"/>
      <c r="AA53" s="473"/>
      <c r="AB53" s="474"/>
      <c r="AC53" s="472"/>
      <c r="AD53" s="473"/>
      <c r="AE53" s="473"/>
      <c r="AF53" s="473"/>
      <c r="AG53" s="473"/>
      <c r="AH53" s="473"/>
      <c r="AI53" s="473"/>
      <c r="AJ53" s="473"/>
      <c r="AK53" s="473"/>
      <c r="AL53" s="474"/>
      <c r="AM53" s="300"/>
      <c r="AN53" s="548"/>
      <c r="AO53" s="548"/>
      <c r="AP53" s="548"/>
      <c r="AQ53" s="548"/>
      <c r="AR53" s="548"/>
      <c r="AS53" s="548"/>
      <c r="AT53" s="548"/>
      <c r="AU53" s="548"/>
      <c r="AV53" s="548"/>
      <c r="AW53" s="307"/>
      <c r="AX53" s="140"/>
      <c r="AZ53" s="144"/>
      <c r="BA53" s="144"/>
      <c r="BB53" s="144"/>
      <c r="BC53" s="144"/>
      <c r="BD53" s="144"/>
      <c r="BE53" s="144"/>
      <c r="BF53" s="144"/>
      <c r="BG53" s="144"/>
      <c r="BH53" s="144"/>
      <c r="BI53" s="144"/>
    </row>
    <row r="54" spans="2:81" ht="12" customHeight="1" x14ac:dyDescent="0.25">
      <c r="B54" s="485"/>
      <c r="C54" s="549"/>
      <c r="D54" s="549"/>
      <c r="E54" s="549"/>
      <c r="F54" s="549"/>
      <c r="G54" s="549"/>
      <c r="H54" s="549"/>
      <c r="I54" s="549"/>
      <c r="J54" s="549"/>
      <c r="K54" s="549"/>
      <c r="L54" s="549"/>
      <c r="M54" s="549"/>
      <c r="N54" s="549"/>
      <c r="O54" s="549"/>
      <c r="P54" s="549"/>
      <c r="Q54" s="550"/>
      <c r="R54" s="469"/>
      <c r="S54" s="470"/>
      <c r="T54" s="470"/>
      <c r="U54" s="470"/>
      <c r="V54" s="470"/>
      <c r="W54" s="470"/>
      <c r="X54" s="470"/>
      <c r="Y54" s="470"/>
      <c r="Z54" s="470"/>
      <c r="AA54" s="470"/>
      <c r="AB54" s="471"/>
      <c r="AC54" s="469"/>
      <c r="AD54" s="470"/>
      <c r="AE54" s="470"/>
      <c r="AF54" s="470"/>
      <c r="AG54" s="470"/>
      <c r="AH54" s="470"/>
      <c r="AI54" s="470"/>
      <c r="AJ54" s="470"/>
      <c r="AK54" s="470"/>
      <c r="AL54" s="471"/>
      <c r="AM54" s="300"/>
      <c r="AN54" s="548"/>
      <c r="AO54" s="548"/>
      <c r="AP54" s="548"/>
      <c r="AQ54" s="548"/>
      <c r="AR54" s="548"/>
      <c r="AS54" s="548"/>
      <c r="AT54" s="548"/>
      <c r="AU54" s="548"/>
      <c r="AV54" s="548"/>
      <c r="AW54" s="307"/>
      <c r="AX54" s="140"/>
      <c r="AZ54" s="144"/>
      <c r="BA54" s="144"/>
      <c r="BB54" s="144"/>
      <c r="BC54" s="144"/>
      <c r="BD54" s="144"/>
      <c r="BE54" s="144"/>
      <c r="BF54" s="144"/>
      <c r="BG54" s="144"/>
      <c r="BH54" s="144"/>
      <c r="BI54" s="144"/>
    </row>
    <row r="55" spans="2:81" ht="12" customHeight="1" x14ac:dyDescent="0.25">
      <c r="B55" s="551"/>
      <c r="C55" s="552"/>
      <c r="D55" s="552"/>
      <c r="E55" s="552"/>
      <c r="F55" s="552"/>
      <c r="G55" s="552"/>
      <c r="H55" s="552"/>
      <c r="I55" s="552"/>
      <c r="J55" s="552"/>
      <c r="K55" s="552"/>
      <c r="L55" s="552"/>
      <c r="M55" s="552"/>
      <c r="N55" s="552"/>
      <c r="O55" s="552"/>
      <c r="P55" s="552"/>
      <c r="Q55" s="553"/>
      <c r="R55" s="472"/>
      <c r="S55" s="473"/>
      <c r="T55" s="473"/>
      <c r="U55" s="473"/>
      <c r="V55" s="473"/>
      <c r="W55" s="473"/>
      <c r="X55" s="473"/>
      <c r="Y55" s="473"/>
      <c r="Z55" s="473"/>
      <c r="AA55" s="473"/>
      <c r="AB55" s="474"/>
      <c r="AC55" s="472"/>
      <c r="AD55" s="473"/>
      <c r="AE55" s="473"/>
      <c r="AF55" s="473"/>
      <c r="AG55" s="473"/>
      <c r="AH55" s="473"/>
      <c r="AI55" s="473"/>
      <c r="AJ55" s="473"/>
      <c r="AK55" s="473"/>
      <c r="AL55" s="474"/>
      <c r="AM55" s="300"/>
      <c r="AN55" s="548"/>
      <c r="AO55" s="548"/>
      <c r="AP55" s="548"/>
      <c r="AQ55" s="548"/>
      <c r="AR55" s="548"/>
      <c r="AS55" s="548"/>
      <c r="AT55" s="548"/>
      <c r="AU55" s="548"/>
      <c r="AV55" s="548"/>
      <c r="AW55" s="307"/>
      <c r="AX55" s="140"/>
      <c r="AZ55" s="146">
        <f>SUM(R22:AB65)</f>
        <v>0</v>
      </c>
      <c r="BA55" s="144"/>
      <c r="BB55" s="144"/>
      <c r="BC55" s="144"/>
      <c r="BD55" s="144"/>
      <c r="BE55" s="144"/>
      <c r="BF55" s="144"/>
      <c r="BG55" s="144"/>
      <c r="BH55" s="144"/>
      <c r="BI55" s="144"/>
    </row>
    <row r="56" spans="2:81" ht="12" customHeight="1" x14ac:dyDescent="0.2">
      <c r="B56" s="481"/>
      <c r="C56" s="482"/>
      <c r="D56" s="482"/>
      <c r="E56" s="482"/>
      <c r="F56" s="482"/>
      <c r="G56" s="482"/>
      <c r="H56" s="482"/>
      <c r="I56" s="482"/>
      <c r="J56" s="482"/>
      <c r="K56" s="482"/>
      <c r="L56" s="482"/>
      <c r="M56" s="482"/>
      <c r="N56" s="482"/>
      <c r="O56" s="482"/>
      <c r="P56" s="482"/>
      <c r="Q56" s="482"/>
      <c r="R56" s="469"/>
      <c r="S56" s="470"/>
      <c r="T56" s="470"/>
      <c r="U56" s="470"/>
      <c r="V56" s="470"/>
      <c r="W56" s="470"/>
      <c r="X56" s="470"/>
      <c r="Y56" s="470"/>
      <c r="Z56" s="470"/>
      <c r="AA56" s="470"/>
      <c r="AB56" s="471"/>
      <c r="AC56" s="469"/>
      <c r="AD56" s="470"/>
      <c r="AE56" s="470"/>
      <c r="AF56" s="470"/>
      <c r="AG56" s="470"/>
      <c r="AH56" s="470"/>
      <c r="AI56" s="470"/>
      <c r="AJ56" s="470"/>
      <c r="AK56" s="470"/>
      <c r="AL56" s="471"/>
      <c r="AM56" s="300"/>
      <c r="AN56" s="548"/>
      <c r="AO56" s="548"/>
      <c r="AP56" s="548"/>
      <c r="AQ56" s="548"/>
      <c r="AR56" s="548"/>
      <c r="AS56" s="548"/>
      <c r="AT56" s="548"/>
      <c r="AU56" s="548"/>
      <c r="AV56" s="548"/>
      <c r="AW56" s="307"/>
      <c r="AX56" s="140"/>
      <c r="AY56" s="142"/>
      <c r="AZ56" s="147"/>
      <c r="BA56" s="147"/>
      <c r="BB56" s="147"/>
      <c r="BC56" s="147"/>
      <c r="BD56" s="148"/>
      <c r="BE56" s="148"/>
      <c r="BF56" s="148"/>
      <c r="BG56" s="148"/>
      <c r="BH56" s="148"/>
      <c r="BI56" s="148"/>
      <c r="BJ56" s="140"/>
    </row>
    <row r="57" spans="2:81" ht="12" customHeight="1" x14ac:dyDescent="0.25">
      <c r="B57" s="483"/>
      <c r="C57" s="484"/>
      <c r="D57" s="484"/>
      <c r="E57" s="484"/>
      <c r="F57" s="484"/>
      <c r="G57" s="484"/>
      <c r="H57" s="484"/>
      <c r="I57" s="484"/>
      <c r="J57" s="484"/>
      <c r="K57" s="484"/>
      <c r="L57" s="484"/>
      <c r="M57" s="484"/>
      <c r="N57" s="484"/>
      <c r="O57" s="484"/>
      <c r="P57" s="484"/>
      <c r="Q57" s="484"/>
      <c r="R57" s="472"/>
      <c r="S57" s="473"/>
      <c r="T57" s="473"/>
      <c r="U57" s="473"/>
      <c r="V57" s="473"/>
      <c r="W57" s="473"/>
      <c r="X57" s="473"/>
      <c r="Y57" s="473"/>
      <c r="Z57" s="473"/>
      <c r="AA57" s="473"/>
      <c r="AB57" s="474"/>
      <c r="AC57" s="472"/>
      <c r="AD57" s="473"/>
      <c r="AE57" s="473"/>
      <c r="AF57" s="473"/>
      <c r="AG57" s="473"/>
      <c r="AH57" s="473"/>
      <c r="AI57" s="473"/>
      <c r="AJ57" s="473"/>
      <c r="AK57" s="473"/>
      <c r="AL57" s="474"/>
      <c r="AM57" s="300"/>
      <c r="AN57" s="548"/>
      <c r="AO57" s="548"/>
      <c r="AP57" s="548"/>
      <c r="AQ57" s="548"/>
      <c r="AR57" s="548"/>
      <c r="AS57" s="548"/>
      <c r="AT57" s="548"/>
      <c r="AU57" s="548"/>
      <c r="AV57" s="548"/>
      <c r="AW57" s="307"/>
      <c r="AX57" s="140"/>
      <c r="AY57" s="140"/>
      <c r="AZ57" s="475"/>
      <c r="BA57" s="475"/>
      <c r="BB57" s="475"/>
      <c r="BC57" s="475"/>
      <c r="BD57" s="475"/>
      <c r="BE57" s="475"/>
      <c r="BF57" s="475"/>
      <c r="BG57" s="475"/>
      <c r="BH57" s="475"/>
      <c r="BI57" s="475"/>
    </row>
    <row r="58" spans="2:81" ht="12" customHeight="1" x14ac:dyDescent="0.25">
      <c r="B58" s="481"/>
      <c r="C58" s="482"/>
      <c r="D58" s="482"/>
      <c r="E58" s="482"/>
      <c r="F58" s="482"/>
      <c r="G58" s="482"/>
      <c r="H58" s="482"/>
      <c r="I58" s="482"/>
      <c r="J58" s="482"/>
      <c r="K58" s="482"/>
      <c r="L58" s="482"/>
      <c r="M58" s="482"/>
      <c r="N58" s="482"/>
      <c r="O58" s="482"/>
      <c r="P58" s="482"/>
      <c r="Q58" s="482"/>
      <c r="R58" s="469"/>
      <c r="S58" s="470"/>
      <c r="T58" s="470"/>
      <c r="U58" s="470"/>
      <c r="V58" s="470"/>
      <c r="W58" s="470"/>
      <c r="X58" s="470"/>
      <c r="Y58" s="470"/>
      <c r="Z58" s="470"/>
      <c r="AA58" s="470"/>
      <c r="AB58" s="471"/>
      <c r="AC58" s="469"/>
      <c r="AD58" s="470"/>
      <c r="AE58" s="470"/>
      <c r="AF58" s="470"/>
      <c r="AG58" s="470"/>
      <c r="AH58" s="470"/>
      <c r="AI58" s="470"/>
      <c r="AJ58" s="470"/>
      <c r="AK58" s="470"/>
      <c r="AL58" s="471"/>
      <c r="AM58" s="300"/>
      <c r="AN58" s="548"/>
      <c r="AO58" s="548"/>
      <c r="AP58" s="548"/>
      <c r="AQ58" s="548"/>
      <c r="AR58" s="548"/>
      <c r="AS58" s="548"/>
      <c r="AT58" s="548"/>
      <c r="AU58" s="548"/>
      <c r="AV58" s="548"/>
      <c r="AW58" s="309"/>
      <c r="AY58" s="140"/>
      <c r="AZ58" s="146">
        <f>SUM(AC22:AL65)+AN30</f>
        <v>0</v>
      </c>
      <c r="BA58" s="144"/>
      <c r="BB58" s="144"/>
      <c r="BC58" s="144"/>
      <c r="BD58" s="144"/>
      <c r="BE58" s="144"/>
      <c r="BF58" s="144"/>
      <c r="BG58" s="144"/>
      <c r="BH58" s="144"/>
      <c r="BI58" s="144"/>
    </row>
    <row r="59" spans="2:81" ht="12" customHeight="1" x14ac:dyDescent="0.2">
      <c r="B59" s="483"/>
      <c r="C59" s="484"/>
      <c r="D59" s="484"/>
      <c r="E59" s="484"/>
      <c r="F59" s="484"/>
      <c r="G59" s="484"/>
      <c r="H59" s="484"/>
      <c r="I59" s="484"/>
      <c r="J59" s="484"/>
      <c r="K59" s="484"/>
      <c r="L59" s="484"/>
      <c r="M59" s="484"/>
      <c r="N59" s="484"/>
      <c r="O59" s="484"/>
      <c r="P59" s="484"/>
      <c r="Q59" s="484"/>
      <c r="R59" s="472"/>
      <c r="S59" s="473"/>
      <c r="T59" s="473"/>
      <c r="U59" s="473"/>
      <c r="V59" s="473"/>
      <c r="W59" s="473"/>
      <c r="X59" s="473"/>
      <c r="Y59" s="473"/>
      <c r="Z59" s="473"/>
      <c r="AA59" s="473"/>
      <c r="AB59" s="474"/>
      <c r="AC59" s="472"/>
      <c r="AD59" s="473"/>
      <c r="AE59" s="473"/>
      <c r="AF59" s="473"/>
      <c r="AG59" s="473"/>
      <c r="AH59" s="473"/>
      <c r="AI59" s="473"/>
      <c r="AJ59" s="473"/>
      <c r="AK59" s="473"/>
      <c r="AL59" s="474"/>
      <c r="AM59" s="300"/>
      <c r="AN59" s="548"/>
      <c r="AO59" s="548"/>
      <c r="AP59" s="548"/>
      <c r="AQ59" s="548"/>
      <c r="AR59" s="548"/>
      <c r="AS59" s="548"/>
      <c r="AT59" s="548"/>
      <c r="AU59" s="548"/>
      <c r="AV59" s="548"/>
      <c r="AW59" s="309"/>
      <c r="AX59" s="142"/>
      <c r="AY59" s="140"/>
      <c r="AZ59" s="475" t="e" cm="1">
        <f t="array" ref="AZ59">SUM(AC22:AL65+AN30)</f>
        <v>#VALUE!</v>
      </c>
      <c r="BA59" s="476"/>
      <c r="BB59" s="476"/>
      <c r="BC59" s="476"/>
      <c r="BD59" s="476"/>
      <c r="BE59" s="476"/>
      <c r="BF59" s="476"/>
      <c r="BG59" s="476"/>
      <c r="BH59" s="144"/>
      <c r="BI59" s="144"/>
    </row>
    <row r="60" spans="2:81" ht="12" customHeight="1" x14ac:dyDescent="0.2">
      <c r="B60" s="481"/>
      <c r="C60" s="482"/>
      <c r="D60" s="482"/>
      <c r="E60" s="482"/>
      <c r="F60" s="482"/>
      <c r="G60" s="482"/>
      <c r="H60" s="482"/>
      <c r="I60" s="482"/>
      <c r="J60" s="482"/>
      <c r="K60" s="482"/>
      <c r="L60" s="482"/>
      <c r="M60" s="482"/>
      <c r="N60" s="482"/>
      <c r="O60" s="482"/>
      <c r="P60" s="482"/>
      <c r="Q60" s="482"/>
      <c r="R60" s="469"/>
      <c r="S60" s="470"/>
      <c r="T60" s="470"/>
      <c r="U60" s="470"/>
      <c r="V60" s="470"/>
      <c r="W60" s="470"/>
      <c r="X60" s="470"/>
      <c r="Y60" s="470"/>
      <c r="Z60" s="470"/>
      <c r="AA60" s="470"/>
      <c r="AB60" s="471"/>
      <c r="AC60" s="469"/>
      <c r="AD60" s="470"/>
      <c r="AE60" s="470"/>
      <c r="AF60" s="470"/>
      <c r="AG60" s="470"/>
      <c r="AH60" s="470"/>
      <c r="AI60" s="470"/>
      <c r="AJ60" s="470"/>
      <c r="AK60" s="470"/>
      <c r="AL60" s="471"/>
      <c r="AM60" s="300"/>
      <c r="AN60" s="548"/>
      <c r="AO60" s="548"/>
      <c r="AP60" s="548"/>
      <c r="AQ60" s="548"/>
      <c r="AR60" s="548"/>
      <c r="AS60" s="548"/>
      <c r="AT60" s="548"/>
      <c r="AU60" s="548"/>
      <c r="AV60" s="548"/>
      <c r="AW60" s="309"/>
      <c r="AX60" s="142"/>
      <c r="AY60" s="140"/>
      <c r="AZ60" s="140"/>
    </row>
    <row r="61" spans="2:81" ht="12" customHeight="1" x14ac:dyDescent="0.2">
      <c r="B61" s="483"/>
      <c r="C61" s="484"/>
      <c r="D61" s="484"/>
      <c r="E61" s="484"/>
      <c r="F61" s="484"/>
      <c r="G61" s="484"/>
      <c r="H61" s="484"/>
      <c r="I61" s="484"/>
      <c r="J61" s="484"/>
      <c r="K61" s="484"/>
      <c r="L61" s="484"/>
      <c r="M61" s="484"/>
      <c r="N61" s="484"/>
      <c r="O61" s="484"/>
      <c r="P61" s="484"/>
      <c r="Q61" s="484"/>
      <c r="R61" s="472"/>
      <c r="S61" s="473"/>
      <c r="T61" s="473"/>
      <c r="U61" s="473"/>
      <c r="V61" s="473"/>
      <c r="W61" s="473"/>
      <c r="X61" s="473"/>
      <c r="Y61" s="473"/>
      <c r="Z61" s="473"/>
      <c r="AA61" s="473"/>
      <c r="AB61" s="474"/>
      <c r="AC61" s="472"/>
      <c r="AD61" s="473"/>
      <c r="AE61" s="473"/>
      <c r="AF61" s="473"/>
      <c r="AG61" s="473"/>
      <c r="AH61" s="473"/>
      <c r="AI61" s="473"/>
      <c r="AJ61" s="473"/>
      <c r="AK61" s="473"/>
      <c r="AL61" s="474"/>
      <c r="AM61" s="300"/>
      <c r="AN61" s="548"/>
      <c r="AO61" s="548"/>
      <c r="AP61" s="548"/>
      <c r="AQ61" s="548"/>
      <c r="AR61" s="548"/>
      <c r="AS61" s="548"/>
      <c r="AT61" s="548"/>
      <c r="AU61" s="548"/>
      <c r="AV61" s="548"/>
      <c r="AW61" s="309"/>
      <c r="AX61" s="142"/>
      <c r="AY61" s="140"/>
      <c r="AZ61" s="140"/>
    </row>
    <row r="62" spans="2:81" ht="12" customHeight="1" x14ac:dyDescent="0.2">
      <c r="B62" s="481"/>
      <c r="C62" s="482"/>
      <c r="D62" s="482"/>
      <c r="E62" s="482"/>
      <c r="F62" s="482"/>
      <c r="G62" s="482"/>
      <c r="H62" s="482"/>
      <c r="I62" s="482"/>
      <c r="J62" s="482"/>
      <c r="K62" s="482"/>
      <c r="L62" s="482"/>
      <c r="M62" s="482"/>
      <c r="N62" s="482"/>
      <c r="O62" s="482"/>
      <c r="P62" s="482"/>
      <c r="Q62" s="482"/>
      <c r="R62" s="469"/>
      <c r="S62" s="470"/>
      <c r="T62" s="470"/>
      <c r="U62" s="470"/>
      <c r="V62" s="470"/>
      <c r="W62" s="470"/>
      <c r="X62" s="470"/>
      <c r="Y62" s="470"/>
      <c r="Z62" s="470"/>
      <c r="AA62" s="470"/>
      <c r="AB62" s="471"/>
      <c r="AC62" s="469"/>
      <c r="AD62" s="470"/>
      <c r="AE62" s="470"/>
      <c r="AF62" s="470"/>
      <c r="AG62" s="470"/>
      <c r="AH62" s="470"/>
      <c r="AI62" s="470"/>
      <c r="AJ62" s="470"/>
      <c r="AK62" s="470"/>
      <c r="AL62" s="471"/>
      <c r="AM62" s="300"/>
      <c r="AN62" s="548"/>
      <c r="AO62" s="548"/>
      <c r="AP62" s="548"/>
      <c r="AQ62" s="548"/>
      <c r="AR62" s="548"/>
      <c r="AS62" s="548"/>
      <c r="AT62" s="548"/>
      <c r="AU62" s="548"/>
      <c r="AV62" s="548"/>
      <c r="AW62" s="309"/>
      <c r="AX62" s="142"/>
      <c r="AY62" s="140"/>
      <c r="AZ62" s="140"/>
    </row>
    <row r="63" spans="2:81" ht="12" customHeight="1" x14ac:dyDescent="0.2">
      <c r="B63" s="483"/>
      <c r="C63" s="484"/>
      <c r="D63" s="484"/>
      <c r="E63" s="484"/>
      <c r="F63" s="484"/>
      <c r="G63" s="484"/>
      <c r="H63" s="484"/>
      <c r="I63" s="484"/>
      <c r="J63" s="484"/>
      <c r="K63" s="484"/>
      <c r="L63" s="484"/>
      <c r="M63" s="484"/>
      <c r="N63" s="484"/>
      <c r="O63" s="484"/>
      <c r="P63" s="484"/>
      <c r="Q63" s="484"/>
      <c r="R63" s="472"/>
      <c r="S63" s="473"/>
      <c r="T63" s="473"/>
      <c r="U63" s="473"/>
      <c r="V63" s="473"/>
      <c r="W63" s="473"/>
      <c r="X63" s="473"/>
      <c r="Y63" s="473"/>
      <c r="Z63" s="473"/>
      <c r="AA63" s="473"/>
      <c r="AB63" s="474"/>
      <c r="AC63" s="472"/>
      <c r="AD63" s="473"/>
      <c r="AE63" s="473"/>
      <c r="AF63" s="473"/>
      <c r="AG63" s="473"/>
      <c r="AH63" s="473"/>
      <c r="AI63" s="473"/>
      <c r="AJ63" s="473"/>
      <c r="AK63" s="473"/>
      <c r="AL63" s="474"/>
      <c r="AM63" s="300"/>
      <c r="AN63" s="548"/>
      <c r="AO63" s="548"/>
      <c r="AP63" s="548"/>
      <c r="AQ63" s="548"/>
      <c r="AR63" s="548"/>
      <c r="AS63" s="548"/>
      <c r="AT63" s="548"/>
      <c r="AU63" s="548"/>
      <c r="AV63" s="548"/>
      <c r="AW63" s="309"/>
      <c r="AX63" s="142"/>
      <c r="AY63" s="140"/>
      <c r="AZ63" s="140"/>
    </row>
    <row r="64" spans="2:81" ht="12" customHeight="1" x14ac:dyDescent="0.2">
      <c r="B64" s="485"/>
      <c r="C64" s="486"/>
      <c r="D64" s="486"/>
      <c r="E64" s="486"/>
      <c r="F64" s="486"/>
      <c r="G64" s="486"/>
      <c r="H64" s="486"/>
      <c r="I64" s="486"/>
      <c r="J64" s="486"/>
      <c r="K64" s="486"/>
      <c r="L64" s="486"/>
      <c r="M64" s="486"/>
      <c r="N64" s="486"/>
      <c r="O64" s="486"/>
      <c r="P64" s="486"/>
      <c r="Q64" s="486"/>
      <c r="R64" s="469"/>
      <c r="S64" s="470"/>
      <c r="T64" s="470"/>
      <c r="U64" s="470"/>
      <c r="V64" s="470"/>
      <c r="W64" s="470"/>
      <c r="X64" s="470"/>
      <c r="Y64" s="470"/>
      <c r="Z64" s="470"/>
      <c r="AA64" s="470"/>
      <c r="AB64" s="471"/>
      <c r="AC64" s="469"/>
      <c r="AD64" s="470"/>
      <c r="AE64" s="470"/>
      <c r="AF64" s="470"/>
      <c r="AG64" s="470"/>
      <c r="AH64" s="470"/>
      <c r="AI64" s="470"/>
      <c r="AJ64" s="470"/>
      <c r="AK64" s="470"/>
      <c r="AL64" s="471"/>
      <c r="AM64" s="300"/>
      <c r="AN64" s="548"/>
      <c r="AO64" s="548"/>
      <c r="AP64" s="548"/>
      <c r="AQ64" s="548"/>
      <c r="AR64" s="548"/>
      <c r="AS64" s="548"/>
      <c r="AT64" s="548"/>
      <c r="AU64" s="548"/>
      <c r="AV64" s="548"/>
      <c r="AW64" s="309"/>
      <c r="AX64" s="142"/>
      <c r="AY64" s="140"/>
      <c r="AZ64" s="140"/>
    </row>
    <row r="65" spans="2:62" ht="12" customHeight="1" x14ac:dyDescent="0.2">
      <c r="B65" s="487"/>
      <c r="C65" s="488"/>
      <c r="D65" s="488"/>
      <c r="E65" s="488"/>
      <c r="F65" s="488"/>
      <c r="G65" s="488"/>
      <c r="H65" s="488"/>
      <c r="I65" s="488"/>
      <c r="J65" s="488"/>
      <c r="K65" s="488"/>
      <c r="L65" s="488"/>
      <c r="M65" s="488"/>
      <c r="N65" s="488"/>
      <c r="O65" s="488"/>
      <c r="P65" s="488"/>
      <c r="Q65" s="488"/>
      <c r="R65" s="472"/>
      <c r="S65" s="473"/>
      <c r="T65" s="473"/>
      <c r="U65" s="473"/>
      <c r="V65" s="473"/>
      <c r="W65" s="473"/>
      <c r="X65" s="473"/>
      <c r="Y65" s="473"/>
      <c r="Z65" s="473"/>
      <c r="AA65" s="473"/>
      <c r="AB65" s="474"/>
      <c r="AC65" s="472"/>
      <c r="AD65" s="473"/>
      <c r="AE65" s="473"/>
      <c r="AF65" s="473"/>
      <c r="AG65" s="473"/>
      <c r="AH65" s="473"/>
      <c r="AI65" s="473"/>
      <c r="AJ65" s="473"/>
      <c r="AK65" s="473"/>
      <c r="AL65" s="474"/>
      <c r="AM65" s="311"/>
      <c r="AN65" s="548"/>
      <c r="AO65" s="548"/>
      <c r="AP65" s="548"/>
      <c r="AQ65" s="548"/>
      <c r="AR65" s="548"/>
      <c r="AS65" s="548"/>
      <c r="AT65" s="548"/>
      <c r="AU65" s="548"/>
      <c r="AV65" s="548"/>
      <c r="AW65" s="314"/>
      <c r="AX65" s="142"/>
      <c r="AY65" s="140"/>
      <c r="AZ65" s="140"/>
    </row>
    <row r="66" spans="2:62" ht="12" customHeight="1" x14ac:dyDescent="0.25">
      <c r="B66" s="485"/>
      <c r="C66" s="549"/>
      <c r="D66" s="549"/>
      <c r="E66" s="549"/>
      <c r="F66" s="549"/>
      <c r="G66" s="549"/>
      <c r="H66" s="549"/>
      <c r="I66" s="549"/>
      <c r="J66" s="549"/>
      <c r="K66" s="549"/>
      <c r="L66" s="549"/>
      <c r="M66" s="549"/>
      <c r="N66" s="549"/>
      <c r="O66" s="549"/>
      <c r="P66" s="549"/>
      <c r="Q66" s="550"/>
      <c r="R66" s="469"/>
      <c r="S66" s="470"/>
      <c r="T66" s="470"/>
      <c r="U66" s="470"/>
      <c r="V66" s="470"/>
      <c r="W66" s="470"/>
      <c r="X66" s="470"/>
      <c r="Y66" s="470"/>
      <c r="Z66" s="470"/>
      <c r="AA66" s="470"/>
      <c r="AB66" s="471"/>
      <c r="AC66" s="469"/>
      <c r="AD66" s="470"/>
      <c r="AE66" s="470"/>
      <c r="AF66" s="470"/>
      <c r="AG66" s="470"/>
      <c r="AH66" s="470"/>
      <c r="AI66" s="470"/>
      <c r="AJ66" s="470"/>
      <c r="AK66" s="470"/>
      <c r="AL66" s="471"/>
      <c r="AM66" s="300"/>
      <c r="AN66" s="548"/>
      <c r="AO66" s="548"/>
      <c r="AP66" s="548"/>
      <c r="AQ66" s="548"/>
      <c r="AR66" s="548"/>
      <c r="AS66" s="548"/>
      <c r="AT66" s="548"/>
      <c r="AU66" s="548"/>
      <c r="AV66" s="548"/>
      <c r="AW66" s="307"/>
      <c r="AX66" s="140"/>
      <c r="AZ66" s="144"/>
      <c r="BA66" s="144"/>
      <c r="BB66" s="144"/>
      <c r="BC66" s="144"/>
      <c r="BD66" s="144"/>
      <c r="BE66" s="144"/>
      <c r="BF66" s="144"/>
      <c r="BG66" s="144"/>
      <c r="BH66" s="144"/>
      <c r="BI66" s="144"/>
    </row>
    <row r="67" spans="2:62" ht="12" customHeight="1" x14ac:dyDescent="0.25">
      <c r="B67" s="551"/>
      <c r="C67" s="552"/>
      <c r="D67" s="552"/>
      <c r="E67" s="552"/>
      <c r="F67" s="552"/>
      <c r="G67" s="552"/>
      <c r="H67" s="552"/>
      <c r="I67" s="552"/>
      <c r="J67" s="552"/>
      <c r="K67" s="552"/>
      <c r="L67" s="552"/>
      <c r="M67" s="552"/>
      <c r="N67" s="552"/>
      <c r="O67" s="552"/>
      <c r="P67" s="552"/>
      <c r="Q67" s="553"/>
      <c r="R67" s="472"/>
      <c r="S67" s="473"/>
      <c r="T67" s="473"/>
      <c r="U67" s="473"/>
      <c r="V67" s="473"/>
      <c r="W67" s="473"/>
      <c r="X67" s="473"/>
      <c r="Y67" s="473"/>
      <c r="Z67" s="473"/>
      <c r="AA67" s="473"/>
      <c r="AB67" s="474"/>
      <c r="AC67" s="472"/>
      <c r="AD67" s="473"/>
      <c r="AE67" s="473"/>
      <c r="AF67" s="473"/>
      <c r="AG67" s="473"/>
      <c r="AH67" s="473"/>
      <c r="AI67" s="473"/>
      <c r="AJ67" s="473"/>
      <c r="AK67" s="473"/>
      <c r="AL67" s="474"/>
      <c r="AM67" s="300"/>
      <c r="AN67" s="548"/>
      <c r="AO67" s="548"/>
      <c r="AP67" s="548"/>
      <c r="AQ67" s="548"/>
      <c r="AR67" s="548"/>
      <c r="AS67" s="548"/>
      <c r="AT67" s="548"/>
      <c r="AU67" s="548"/>
      <c r="AV67" s="548"/>
      <c r="AW67" s="307"/>
      <c r="AX67" s="140"/>
      <c r="AZ67" s="144"/>
      <c r="BA67" s="144"/>
      <c r="BB67" s="144"/>
      <c r="BC67" s="144"/>
      <c r="BD67" s="144"/>
      <c r="BE67" s="144"/>
      <c r="BF67" s="144"/>
      <c r="BG67" s="144"/>
      <c r="BH67" s="144"/>
      <c r="BI67" s="144"/>
    </row>
    <row r="68" spans="2:62" ht="12" customHeight="1" x14ac:dyDescent="0.25">
      <c r="B68" s="485"/>
      <c r="C68" s="549"/>
      <c r="D68" s="549"/>
      <c r="E68" s="549"/>
      <c r="F68" s="549"/>
      <c r="G68" s="549"/>
      <c r="H68" s="549"/>
      <c r="I68" s="549"/>
      <c r="J68" s="549"/>
      <c r="K68" s="549"/>
      <c r="L68" s="549"/>
      <c r="M68" s="549"/>
      <c r="N68" s="549"/>
      <c r="O68" s="549"/>
      <c r="P68" s="549"/>
      <c r="Q68" s="550"/>
      <c r="R68" s="469"/>
      <c r="S68" s="470"/>
      <c r="T68" s="470"/>
      <c r="U68" s="470"/>
      <c r="V68" s="470"/>
      <c r="W68" s="470"/>
      <c r="X68" s="470"/>
      <c r="Y68" s="470"/>
      <c r="Z68" s="470"/>
      <c r="AA68" s="470"/>
      <c r="AB68" s="471"/>
      <c r="AC68" s="469"/>
      <c r="AD68" s="470"/>
      <c r="AE68" s="470"/>
      <c r="AF68" s="470"/>
      <c r="AG68" s="470"/>
      <c r="AH68" s="470"/>
      <c r="AI68" s="470"/>
      <c r="AJ68" s="470"/>
      <c r="AK68" s="470"/>
      <c r="AL68" s="471"/>
      <c r="AM68" s="300"/>
      <c r="AN68" s="548"/>
      <c r="AO68" s="548"/>
      <c r="AP68" s="548"/>
      <c r="AQ68" s="548"/>
      <c r="AR68" s="548"/>
      <c r="AS68" s="548"/>
      <c r="AT68" s="548"/>
      <c r="AU68" s="548"/>
      <c r="AV68" s="548"/>
      <c r="AW68" s="307"/>
      <c r="AX68" s="140"/>
      <c r="AZ68" s="144"/>
      <c r="BA68" s="144"/>
      <c r="BB68" s="144"/>
      <c r="BC68" s="144"/>
      <c r="BD68" s="144"/>
      <c r="BE68" s="144"/>
      <c r="BF68" s="144"/>
      <c r="BG68" s="144"/>
      <c r="BH68" s="144"/>
      <c r="BI68" s="144"/>
    </row>
    <row r="69" spans="2:62" ht="12" customHeight="1" x14ac:dyDescent="0.25">
      <c r="B69" s="551"/>
      <c r="C69" s="552"/>
      <c r="D69" s="552"/>
      <c r="E69" s="552"/>
      <c r="F69" s="552"/>
      <c r="G69" s="552"/>
      <c r="H69" s="552"/>
      <c r="I69" s="552"/>
      <c r="J69" s="552"/>
      <c r="K69" s="552"/>
      <c r="L69" s="552"/>
      <c r="M69" s="552"/>
      <c r="N69" s="552"/>
      <c r="O69" s="552"/>
      <c r="P69" s="552"/>
      <c r="Q69" s="553"/>
      <c r="R69" s="472"/>
      <c r="S69" s="473"/>
      <c r="T69" s="473"/>
      <c r="U69" s="473"/>
      <c r="V69" s="473"/>
      <c r="W69" s="473"/>
      <c r="X69" s="473"/>
      <c r="Y69" s="473"/>
      <c r="Z69" s="473"/>
      <c r="AA69" s="473"/>
      <c r="AB69" s="474"/>
      <c r="AC69" s="472"/>
      <c r="AD69" s="473"/>
      <c r="AE69" s="473"/>
      <c r="AF69" s="473"/>
      <c r="AG69" s="473"/>
      <c r="AH69" s="473"/>
      <c r="AI69" s="473"/>
      <c r="AJ69" s="473"/>
      <c r="AK69" s="473"/>
      <c r="AL69" s="474"/>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81"/>
      <c r="C70" s="482"/>
      <c r="D70" s="482"/>
      <c r="E70" s="482"/>
      <c r="F70" s="482"/>
      <c r="G70" s="482"/>
      <c r="H70" s="482"/>
      <c r="I70" s="482"/>
      <c r="J70" s="482"/>
      <c r="K70" s="482"/>
      <c r="L70" s="482"/>
      <c r="M70" s="482"/>
      <c r="N70" s="482"/>
      <c r="O70" s="482"/>
      <c r="P70" s="482"/>
      <c r="Q70" s="482"/>
      <c r="R70" s="469"/>
      <c r="S70" s="470"/>
      <c r="T70" s="470"/>
      <c r="U70" s="470"/>
      <c r="V70" s="470"/>
      <c r="W70" s="470"/>
      <c r="X70" s="470"/>
      <c r="Y70" s="470"/>
      <c r="Z70" s="470"/>
      <c r="AA70" s="470"/>
      <c r="AB70" s="471"/>
      <c r="AC70" s="469"/>
      <c r="AD70" s="470"/>
      <c r="AE70" s="470"/>
      <c r="AF70" s="470"/>
      <c r="AG70" s="470"/>
      <c r="AH70" s="470"/>
      <c r="AI70" s="470"/>
      <c r="AJ70" s="470"/>
      <c r="AK70" s="470"/>
      <c r="AL70" s="471"/>
      <c r="AM70" s="300"/>
      <c r="AN70" s="548"/>
      <c r="AO70" s="548"/>
      <c r="AP70" s="548"/>
      <c r="AQ70" s="548"/>
      <c r="AR70" s="548"/>
      <c r="AS70" s="548"/>
      <c r="AT70" s="548"/>
      <c r="AU70" s="548"/>
      <c r="AV70" s="548"/>
      <c r="AW70" s="307"/>
      <c r="AX70" s="140"/>
      <c r="AY70" s="142"/>
      <c r="AZ70" s="147"/>
      <c r="BA70" s="147"/>
      <c r="BB70" s="147"/>
      <c r="BC70" s="147"/>
      <c r="BD70" s="148"/>
      <c r="BE70" s="148"/>
      <c r="BF70" s="148"/>
      <c r="BG70" s="148"/>
      <c r="BH70" s="148"/>
      <c r="BI70" s="148"/>
      <c r="BJ70" s="140"/>
    </row>
    <row r="71" spans="2:62" ht="12" customHeight="1" x14ac:dyDescent="0.25">
      <c r="B71" s="483"/>
      <c r="C71" s="484"/>
      <c r="D71" s="484"/>
      <c r="E71" s="484"/>
      <c r="F71" s="484"/>
      <c r="G71" s="484"/>
      <c r="H71" s="484"/>
      <c r="I71" s="484"/>
      <c r="J71" s="484"/>
      <c r="K71" s="484"/>
      <c r="L71" s="484"/>
      <c r="M71" s="484"/>
      <c r="N71" s="484"/>
      <c r="O71" s="484"/>
      <c r="P71" s="484"/>
      <c r="Q71" s="484"/>
      <c r="R71" s="472"/>
      <c r="S71" s="473"/>
      <c r="T71" s="473"/>
      <c r="U71" s="473"/>
      <c r="V71" s="473"/>
      <c r="W71" s="473"/>
      <c r="X71" s="473"/>
      <c r="Y71" s="473"/>
      <c r="Z71" s="473"/>
      <c r="AA71" s="473"/>
      <c r="AB71" s="474"/>
      <c r="AC71" s="472"/>
      <c r="AD71" s="473"/>
      <c r="AE71" s="473"/>
      <c r="AF71" s="473"/>
      <c r="AG71" s="473"/>
      <c r="AH71" s="473"/>
      <c r="AI71" s="473"/>
      <c r="AJ71" s="473"/>
      <c r="AK71" s="473"/>
      <c r="AL71" s="474"/>
      <c r="AM71" s="300"/>
      <c r="AN71" s="548"/>
      <c r="AO71" s="548"/>
      <c r="AP71" s="548"/>
      <c r="AQ71" s="548"/>
      <c r="AR71" s="548"/>
      <c r="AS71" s="548"/>
      <c r="AT71" s="548"/>
      <c r="AU71" s="548"/>
      <c r="AV71" s="548"/>
      <c r="AW71" s="307"/>
      <c r="AX71" s="140"/>
      <c r="AY71" s="140"/>
      <c r="AZ71" s="475"/>
      <c r="BA71" s="475"/>
      <c r="BB71" s="475"/>
      <c r="BC71" s="475"/>
      <c r="BD71" s="475"/>
      <c r="BE71" s="475"/>
      <c r="BF71" s="475"/>
      <c r="BG71" s="475"/>
      <c r="BH71" s="475"/>
      <c r="BI71" s="475"/>
    </row>
    <row r="72" spans="2:62" ht="12" customHeight="1" x14ac:dyDescent="0.25">
      <c r="B72" s="481"/>
      <c r="C72" s="482"/>
      <c r="D72" s="482"/>
      <c r="E72" s="482"/>
      <c r="F72" s="482"/>
      <c r="G72" s="482"/>
      <c r="H72" s="482"/>
      <c r="I72" s="482"/>
      <c r="J72" s="482"/>
      <c r="K72" s="482"/>
      <c r="L72" s="482"/>
      <c r="M72" s="482"/>
      <c r="N72" s="482"/>
      <c r="O72" s="482"/>
      <c r="P72" s="482"/>
      <c r="Q72" s="482"/>
      <c r="R72" s="469"/>
      <c r="S72" s="470"/>
      <c r="T72" s="470"/>
      <c r="U72" s="470"/>
      <c r="V72" s="470"/>
      <c r="W72" s="470"/>
      <c r="X72" s="470"/>
      <c r="Y72" s="470"/>
      <c r="Z72" s="470"/>
      <c r="AA72" s="470"/>
      <c r="AB72" s="471"/>
      <c r="AC72" s="469"/>
      <c r="AD72" s="470"/>
      <c r="AE72" s="470"/>
      <c r="AF72" s="470"/>
      <c r="AG72" s="470"/>
      <c r="AH72" s="470"/>
      <c r="AI72" s="470"/>
      <c r="AJ72" s="470"/>
      <c r="AK72" s="470"/>
      <c r="AL72" s="471"/>
      <c r="AM72" s="300"/>
      <c r="AN72" s="548"/>
      <c r="AO72" s="548"/>
      <c r="AP72" s="548"/>
      <c r="AQ72" s="548"/>
      <c r="AR72" s="548"/>
      <c r="AS72" s="548"/>
      <c r="AT72" s="548"/>
      <c r="AU72" s="548"/>
      <c r="AV72" s="548"/>
      <c r="AW72" s="309"/>
      <c r="AY72" s="140"/>
      <c r="AZ72" s="146">
        <f>SUM(AC36:AL79)+AN44</f>
        <v>0</v>
      </c>
      <c r="BA72" s="144"/>
      <c r="BB72" s="144"/>
      <c r="BC72" s="144"/>
      <c r="BD72" s="144"/>
      <c r="BE72" s="144"/>
      <c r="BF72" s="144"/>
      <c r="BG72" s="144"/>
      <c r="BH72" s="144"/>
      <c r="BI72" s="144"/>
    </row>
    <row r="73" spans="2:62" ht="12" customHeight="1" x14ac:dyDescent="0.2">
      <c r="B73" s="483"/>
      <c r="C73" s="484"/>
      <c r="D73" s="484"/>
      <c r="E73" s="484"/>
      <c r="F73" s="484"/>
      <c r="G73" s="484"/>
      <c r="H73" s="484"/>
      <c r="I73" s="484"/>
      <c r="J73" s="484"/>
      <c r="K73" s="484"/>
      <c r="L73" s="484"/>
      <c r="M73" s="484"/>
      <c r="N73" s="484"/>
      <c r="O73" s="484"/>
      <c r="P73" s="484"/>
      <c r="Q73" s="484"/>
      <c r="R73" s="472"/>
      <c r="S73" s="473"/>
      <c r="T73" s="473"/>
      <c r="U73" s="473"/>
      <c r="V73" s="473"/>
      <c r="W73" s="473"/>
      <c r="X73" s="473"/>
      <c r="Y73" s="473"/>
      <c r="Z73" s="473"/>
      <c r="AA73" s="473"/>
      <c r="AB73" s="474"/>
      <c r="AC73" s="472"/>
      <c r="AD73" s="473"/>
      <c r="AE73" s="473"/>
      <c r="AF73" s="473"/>
      <c r="AG73" s="473"/>
      <c r="AH73" s="473"/>
      <c r="AI73" s="473"/>
      <c r="AJ73" s="473"/>
      <c r="AK73" s="473"/>
      <c r="AL73" s="474"/>
      <c r="AM73" s="300"/>
      <c r="AN73" s="310"/>
      <c r="AO73" s="310"/>
      <c r="AP73" s="310"/>
      <c r="AQ73" s="310"/>
      <c r="AR73" s="310"/>
      <c r="AS73" s="310"/>
      <c r="AT73" s="310"/>
      <c r="AU73" s="310"/>
      <c r="AV73" s="310"/>
      <c r="AW73" s="309"/>
      <c r="AX73" s="142"/>
      <c r="AY73" s="140"/>
      <c r="AZ73" s="475" cm="1">
        <f t="array" ref="AZ73">SUM(AC36:AL79+AN44)</f>
        <v>0</v>
      </c>
      <c r="BA73" s="476"/>
      <c r="BB73" s="476"/>
      <c r="BC73" s="476"/>
      <c r="BD73" s="476"/>
      <c r="BE73" s="476"/>
      <c r="BF73" s="476"/>
      <c r="BG73" s="476"/>
      <c r="BH73" s="144"/>
      <c r="BI73" s="144"/>
    </row>
    <row r="74" spans="2:62" ht="12" customHeight="1" x14ac:dyDescent="0.2">
      <c r="B74" s="481"/>
      <c r="C74" s="482"/>
      <c r="D74" s="482"/>
      <c r="E74" s="482"/>
      <c r="F74" s="482"/>
      <c r="G74" s="482"/>
      <c r="H74" s="482"/>
      <c r="I74" s="482"/>
      <c r="J74" s="482"/>
      <c r="K74" s="482"/>
      <c r="L74" s="482"/>
      <c r="M74" s="482"/>
      <c r="N74" s="482"/>
      <c r="O74" s="482"/>
      <c r="P74" s="482"/>
      <c r="Q74" s="482"/>
      <c r="R74" s="469"/>
      <c r="S74" s="470"/>
      <c r="T74" s="470"/>
      <c r="U74" s="470"/>
      <c r="V74" s="470"/>
      <c r="W74" s="470"/>
      <c r="X74" s="470"/>
      <c r="Y74" s="470"/>
      <c r="Z74" s="470"/>
      <c r="AA74" s="470"/>
      <c r="AB74" s="471"/>
      <c r="AC74" s="469"/>
      <c r="AD74" s="470"/>
      <c r="AE74" s="470"/>
      <c r="AF74" s="470"/>
      <c r="AG74" s="470"/>
      <c r="AH74" s="470"/>
      <c r="AI74" s="470"/>
      <c r="AJ74" s="470"/>
      <c r="AK74" s="470"/>
      <c r="AL74" s="471"/>
      <c r="AM74" s="300"/>
      <c r="AN74" s="310"/>
      <c r="AO74" s="310"/>
      <c r="AP74" s="310"/>
      <c r="AQ74" s="310"/>
      <c r="AR74" s="310"/>
      <c r="AS74" s="310"/>
      <c r="AT74" s="310"/>
      <c r="AU74" s="310"/>
      <c r="AV74" s="310"/>
      <c r="AW74" s="309"/>
      <c r="AX74" s="142"/>
      <c r="AY74" s="140"/>
      <c r="AZ74" s="140"/>
    </row>
    <row r="75" spans="2:62" ht="12" customHeight="1" x14ac:dyDescent="0.2">
      <c r="B75" s="483"/>
      <c r="C75" s="484"/>
      <c r="D75" s="484"/>
      <c r="E75" s="484"/>
      <c r="F75" s="484"/>
      <c r="G75" s="484"/>
      <c r="H75" s="484"/>
      <c r="I75" s="484"/>
      <c r="J75" s="484"/>
      <c r="K75" s="484"/>
      <c r="L75" s="484"/>
      <c r="M75" s="484"/>
      <c r="N75" s="484"/>
      <c r="O75" s="484"/>
      <c r="P75" s="484"/>
      <c r="Q75" s="484"/>
      <c r="R75" s="472"/>
      <c r="S75" s="473"/>
      <c r="T75" s="473"/>
      <c r="U75" s="473"/>
      <c r="V75" s="473"/>
      <c r="W75" s="473"/>
      <c r="X75" s="473"/>
      <c r="Y75" s="473"/>
      <c r="Z75" s="473"/>
      <c r="AA75" s="473"/>
      <c r="AB75" s="474"/>
      <c r="AC75" s="472"/>
      <c r="AD75" s="473"/>
      <c r="AE75" s="473"/>
      <c r="AF75" s="473"/>
      <c r="AG75" s="473"/>
      <c r="AH75" s="473"/>
      <c r="AI75" s="473"/>
      <c r="AJ75" s="473"/>
      <c r="AK75" s="473"/>
      <c r="AL75" s="474"/>
      <c r="AM75" s="300"/>
      <c r="AN75" s="308"/>
      <c r="AO75" s="308"/>
      <c r="AP75" s="308"/>
      <c r="AQ75" s="308"/>
      <c r="AR75" s="308"/>
      <c r="AS75" s="308"/>
      <c r="AT75" s="308"/>
      <c r="AU75" s="308"/>
      <c r="AV75" s="308"/>
      <c r="AW75" s="309"/>
      <c r="AX75" s="142"/>
      <c r="AY75" s="140"/>
      <c r="AZ75" s="140"/>
    </row>
    <row r="76" spans="2:62" ht="12" customHeight="1" x14ac:dyDescent="0.2">
      <c r="B76" s="481"/>
      <c r="C76" s="482"/>
      <c r="D76" s="482"/>
      <c r="E76" s="482"/>
      <c r="F76" s="482"/>
      <c r="G76" s="482"/>
      <c r="H76" s="482"/>
      <c r="I76" s="482"/>
      <c r="J76" s="482"/>
      <c r="K76" s="482"/>
      <c r="L76" s="482"/>
      <c r="M76" s="482"/>
      <c r="N76" s="482"/>
      <c r="O76" s="482"/>
      <c r="P76" s="482"/>
      <c r="Q76" s="482"/>
      <c r="R76" s="469"/>
      <c r="S76" s="470"/>
      <c r="T76" s="470"/>
      <c r="U76" s="470"/>
      <c r="V76" s="470"/>
      <c r="W76" s="470"/>
      <c r="X76" s="470"/>
      <c r="Y76" s="470"/>
      <c r="Z76" s="470"/>
      <c r="AA76" s="470"/>
      <c r="AB76" s="471"/>
      <c r="AC76" s="469"/>
      <c r="AD76" s="470"/>
      <c r="AE76" s="470"/>
      <c r="AF76" s="470"/>
      <c r="AG76" s="470"/>
      <c r="AH76" s="470"/>
      <c r="AI76" s="470"/>
      <c r="AJ76" s="470"/>
      <c r="AK76" s="470"/>
      <c r="AL76" s="471"/>
      <c r="AM76" s="300"/>
      <c r="AN76" s="308"/>
      <c r="AO76" s="308"/>
      <c r="AP76" s="308"/>
      <c r="AQ76" s="308"/>
      <c r="AR76" s="308"/>
      <c r="AS76" s="308"/>
      <c r="AT76" s="308"/>
      <c r="AU76" s="308"/>
      <c r="AV76" s="308"/>
      <c r="AW76" s="309"/>
      <c r="AX76" s="142"/>
      <c r="AY76" s="140"/>
      <c r="AZ76" s="140"/>
    </row>
    <row r="77" spans="2:62" ht="12" customHeight="1" x14ac:dyDescent="0.2">
      <c r="B77" s="483"/>
      <c r="C77" s="484"/>
      <c r="D77" s="484"/>
      <c r="E77" s="484"/>
      <c r="F77" s="484"/>
      <c r="G77" s="484"/>
      <c r="H77" s="484"/>
      <c r="I77" s="484"/>
      <c r="J77" s="484"/>
      <c r="K77" s="484"/>
      <c r="L77" s="484"/>
      <c r="M77" s="484"/>
      <c r="N77" s="484"/>
      <c r="O77" s="484"/>
      <c r="P77" s="484"/>
      <c r="Q77" s="484"/>
      <c r="R77" s="472"/>
      <c r="S77" s="473"/>
      <c r="T77" s="473"/>
      <c r="U77" s="473"/>
      <c r="V77" s="473"/>
      <c r="W77" s="473"/>
      <c r="X77" s="473"/>
      <c r="Y77" s="473"/>
      <c r="Z77" s="473"/>
      <c r="AA77" s="473"/>
      <c r="AB77" s="474"/>
      <c r="AC77" s="472"/>
      <c r="AD77" s="473"/>
      <c r="AE77" s="473"/>
      <c r="AF77" s="473"/>
      <c r="AG77" s="473"/>
      <c r="AH77" s="473"/>
      <c r="AI77" s="473"/>
      <c r="AJ77" s="473"/>
      <c r="AK77" s="473"/>
      <c r="AL77" s="474"/>
      <c r="AM77" s="300"/>
      <c r="AN77" s="308"/>
      <c r="AO77" s="308"/>
      <c r="AP77" s="308"/>
      <c r="AQ77" s="308"/>
      <c r="AR77" s="308"/>
      <c r="AS77" s="308"/>
      <c r="AT77" s="308"/>
      <c r="AU77" s="308"/>
      <c r="AV77" s="308"/>
      <c r="AW77" s="309"/>
      <c r="AX77" s="142"/>
      <c r="AY77" s="140"/>
      <c r="AZ77" s="140"/>
    </row>
    <row r="78" spans="2:62" ht="12" customHeight="1" x14ac:dyDescent="0.2">
      <c r="B78" s="485"/>
      <c r="C78" s="486"/>
      <c r="D78" s="486"/>
      <c r="E78" s="486"/>
      <c r="F78" s="486"/>
      <c r="G78" s="486"/>
      <c r="H78" s="486"/>
      <c r="I78" s="486"/>
      <c r="J78" s="486"/>
      <c r="K78" s="486"/>
      <c r="L78" s="486"/>
      <c r="M78" s="486"/>
      <c r="N78" s="486"/>
      <c r="O78" s="486"/>
      <c r="P78" s="486"/>
      <c r="Q78" s="486"/>
      <c r="R78" s="469"/>
      <c r="S78" s="470"/>
      <c r="T78" s="470"/>
      <c r="U78" s="470"/>
      <c r="V78" s="470"/>
      <c r="W78" s="470"/>
      <c r="X78" s="470"/>
      <c r="Y78" s="470"/>
      <c r="Z78" s="470"/>
      <c r="AA78" s="470"/>
      <c r="AB78" s="471"/>
      <c r="AC78" s="469"/>
      <c r="AD78" s="470"/>
      <c r="AE78" s="470"/>
      <c r="AF78" s="470"/>
      <c r="AG78" s="470"/>
      <c r="AH78" s="470"/>
      <c r="AI78" s="470"/>
      <c r="AJ78" s="470"/>
      <c r="AK78" s="470"/>
      <c r="AL78" s="471"/>
      <c r="AM78" s="300"/>
      <c r="AN78" s="308"/>
      <c r="AO78" s="308"/>
      <c r="AP78" s="308"/>
      <c r="AQ78" s="308"/>
      <c r="AR78" s="308"/>
      <c r="AS78" s="308"/>
      <c r="AT78" s="308"/>
      <c r="AU78" s="308"/>
      <c r="AV78" s="308"/>
      <c r="AW78" s="309"/>
      <c r="AX78" s="142"/>
      <c r="AY78" s="140"/>
      <c r="AZ78" s="140"/>
    </row>
    <row r="79" spans="2:62" ht="12" customHeight="1" x14ac:dyDescent="0.2">
      <c r="B79" s="487"/>
      <c r="C79" s="488"/>
      <c r="D79" s="488"/>
      <c r="E79" s="488"/>
      <c r="F79" s="488"/>
      <c r="G79" s="488"/>
      <c r="H79" s="488"/>
      <c r="I79" s="488"/>
      <c r="J79" s="488"/>
      <c r="K79" s="488"/>
      <c r="L79" s="488"/>
      <c r="M79" s="488"/>
      <c r="N79" s="488"/>
      <c r="O79" s="488"/>
      <c r="P79" s="488"/>
      <c r="Q79" s="488"/>
      <c r="R79" s="472"/>
      <c r="S79" s="473"/>
      <c r="T79" s="473"/>
      <c r="U79" s="473"/>
      <c r="V79" s="473"/>
      <c r="W79" s="473"/>
      <c r="X79" s="473"/>
      <c r="Y79" s="473"/>
      <c r="Z79" s="473"/>
      <c r="AA79" s="473"/>
      <c r="AB79" s="474"/>
      <c r="AC79" s="472"/>
      <c r="AD79" s="473"/>
      <c r="AE79" s="473"/>
      <c r="AF79" s="473"/>
      <c r="AG79" s="473"/>
      <c r="AH79" s="473"/>
      <c r="AI79" s="473"/>
      <c r="AJ79" s="473"/>
      <c r="AK79" s="473"/>
      <c r="AL79" s="474"/>
      <c r="AM79" s="311"/>
      <c r="AN79" s="312"/>
      <c r="AO79" s="312"/>
      <c r="AP79" s="312"/>
      <c r="AQ79" s="312"/>
      <c r="AR79" s="312"/>
      <c r="AS79" s="312"/>
      <c r="AT79" s="312"/>
      <c r="AU79" s="313"/>
      <c r="AV79" s="313"/>
      <c r="AW79" s="314"/>
      <c r="AX79" s="142"/>
      <c r="AY79" s="140"/>
      <c r="AZ79" s="140"/>
    </row>
    <row r="80" spans="2:62" ht="18" customHeight="1" x14ac:dyDescent="0.2">
      <c r="B80" s="232"/>
      <c r="C80" s="232" t="s">
        <v>110</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18" t="s">
        <v>73</v>
      </c>
      <c r="C82" s="518"/>
      <c r="D82" s="518"/>
      <c r="E82" s="518"/>
      <c r="F82" s="518"/>
      <c r="G82" s="518"/>
      <c r="H82" s="518"/>
      <c r="I82" s="518"/>
      <c r="J82" s="518"/>
      <c r="K82" s="518"/>
      <c r="L82" s="518"/>
      <c r="M82" s="518"/>
      <c r="N82" s="518"/>
      <c r="O82" s="518"/>
      <c r="P82" s="518"/>
      <c r="Q82" s="518"/>
      <c r="R82" s="518"/>
      <c r="S82" s="518"/>
      <c r="T82" s="518"/>
      <c r="U82" s="518"/>
      <c r="V82" s="518"/>
      <c r="W82" s="518"/>
      <c r="X82" s="518"/>
      <c r="Y82" s="518"/>
      <c r="Z82" s="518"/>
      <c r="AA82" s="518"/>
      <c r="AB82" s="518"/>
      <c r="AC82" s="518"/>
      <c r="AD82" s="518"/>
      <c r="AE82" s="518"/>
      <c r="AF82" s="518"/>
      <c r="AG82" s="518"/>
      <c r="AH82" s="518"/>
      <c r="AI82" s="518"/>
      <c r="AJ82" s="518"/>
      <c r="AK82" s="518"/>
      <c r="AL82" s="518"/>
      <c r="AM82" s="518"/>
      <c r="AN82" s="518"/>
      <c r="AO82" s="518"/>
      <c r="AP82" s="518"/>
      <c r="AQ82" s="518"/>
      <c r="AR82" s="518"/>
      <c r="AS82" s="518"/>
      <c r="AT82" s="518"/>
      <c r="AU82" s="518"/>
      <c r="AV82" s="518"/>
      <c r="AW82" s="518"/>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58" t="s">
        <v>74</v>
      </c>
      <c r="M84" s="558"/>
      <c r="N84" s="558"/>
      <c r="O84" s="558"/>
      <c r="P84" s="558"/>
      <c r="Q84" s="284"/>
      <c r="R84" s="284"/>
      <c r="S84" s="284"/>
      <c r="T84" s="284"/>
      <c r="U84" s="284"/>
      <c r="V84" s="284"/>
      <c r="W84" s="284"/>
      <c r="X84" s="557" t="s">
        <v>75</v>
      </c>
      <c r="Y84" s="557"/>
      <c r="Z84" s="557"/>
      <c r="AA84" s="557"/>
      <c r="AB84" s="557"/>
      <c r="AC84" s="557"/>
      <c r="AD84" s="247"/>
      <c r="AE84" s="247"/>
      <c r="AF84" s="247"/>
      <c r="AG84" s="247"/>
      <c r="AH84" s="247"/>
      <c r="AI84" s="558" t="s">
        <v>164</v>
      </c>
      <c r="AJ84" s="558"/>
      <c r="AK84" s="558"/>
      <c r="AL84" s="558"/>
      <c r="AM84" s="558"/>
      <c r="AN84" s="558"/>
      <c r="AO84" s="558"/>
      <c r="AP84" s="558"/>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59">
        <f>SUM(R36:AB79)</f>
        <v>0</v>
      </c>
      <c r="M86" s="560"/>
      <c r="N86" s="560"/>
      <c r="O86" s="560"/>
      <c r="P86" s="560"/>
      <c r="Q86" s="561"/>
      <c r="R86" s="288"/>
      <c r="S86" s="288"/>
      <c r="T86" s="289"/>
      <c r="U86" s="592" t="s">
        <v>76</v>
      </c>
      <c r="V86" s="592"/>
      <c r="W86" s="288"/>
      <c r="X86" s="559">
        <f>IF(AND(AH24="Abondement unilatéral",M15="Salarié"),(SUM(AC36:AL79)+AN44)*0.903,(SUM(AC36:AL79)+AN44))</f>
        <v>0</v>
      </c>
      <c r="Y86" s="560"/>
      <c r="Z86" s="560"/>
      <c r="AA86" s="560"/>
      <c r="AB86" s="560"/>
      <c r="AC86" s="561"/>
      <c r="AD86" s="237"/>
      <c r="AE86" s="237"/>
      <c r="AF86" s="290" t="s">
        <v>77</v>
      </c>
      <c r="AG86" s="237"/>
      <c r="AH86" s="290"/>
      <c r="AI86" s="237"/>
      <c r="AJ86" s="237"/>
      <c r="AK86" s="554">
        <f>L86+X86</f>
        <v>0</v>
      </c>
      <c r="AL86" s="555"/>
      <c r="AM86" s="555"/>
      <c r="AN86" s="555"/>
      <c r="AO86" s="556"/>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75"/>
      <c r="H88" s="575"/>
      <c r="I88" s="575"/>
      <c r="J88" s="575"/>
      <c r="K88" s="152"/>
      <c r="L88" s="574"/>
      <c r="M88" s="574"/>
      <c r="N88" s="574"/>
      <c r="O88" s="152"/>
      <c r="P88" s="152"/>
      <c r="R88" s="153"/>
      <c r="S88" s="154"/>
      <c r="T88" s="154"/>
      <c r="U88" s="154"/>
      <c r="V88" s="155"/>
      <c r="W88" s="156"/>
      <c r="X88" s="153"/>
      <c r="Y88" s="154"/>
      <c r="Z88" s="154"/>
      <c r="AA88" s="154"/>
      <c r="AB88" s="154"/>
      <c r="AC88" s="153"/>
      <c r="AD88" s="154"/>
      <c r="AE88" s="157"/>
      <c r="AF88" s="573"/>
      <c r="AG88" s="573"/>
      <c r="AH88" s="573"/>
      <c r="AI88" s="153"/>
      <c r="AJ88" s="153"/>
      <c r="AK88" s="154"/>
      <c r="AU88" s="101"/>
      <c r="AV88" s="101"/>
      <c r="AW88" s="94"/>
      <c r="AX88" s="158"/>
      <c r="AY88" s="159"/>
      <c r="AZ88" s="159"/>
    </row>
    <row r="89" spans="2:85" ht="19.5" x14ac:dyDescent="0.25">
      <c r="B89" s="563" t="s">
        <v>85</v>
      </c>
      <c r="C89" s="564"/>
      <c r="D89" s="564"/>
      <c r="E89" s="564"/>
      <c r="F89" s="564"/>
      <c r="G89" s="564"/>
      <c r="H89" s="564"/>
      <c r="I89" s="564"/>
      <c r="J89" s="564"/>
      <c r="K89" s="564"/>
      <c r="L89" s="564"/>
      <c r="M89" s="564"/>
      <c r="N89" s="564"/>
      <c r="O89" s="564"/>
      <c r="P89" s="564"/>
      <c r="Q89" s="564"/>
      <c r="R89" s="564"/>
      <c r="S89" s="564"/>
      <c r="T89" s="564"/>
      <c r="U89" s="564"/>
      <c r="V89" s="564"/>
      <c r="W89" s="564"/>
      <c r="X89" s="564"/>
      <c r="Y89" s="564"/>
      <c r="Z89" s="564"/>
      <c r="AA89" s="564"/>
      <c r="AB89" s="564"/>
      <c r="AC89" s="564"/>
      <c r="AD89" s="564"/>
      <c r="AE89" s="564"/>
      <c r="AF89" s="564"/>
      <c r="AG89" s="564"/>
      <c r="AH89" s="564"/>
      <c r="AI89" s="564"/>
      <c r="AJ89" s="564"/>
      <c r="AK89" s="564"/>
      <c r="AL89" s="564"/>
      <c r="AM89" s="564"/>
      <c r="AN89" s="564"/>
      <c r="AO89" s="564"/>
      <c r="AP89" s="564"/>
      <c r="AQ89" s="564"/>
      <c r="AR89" s="564"/>
      <c r="AS89" s="564"/>
      <c r="AT89" s="564"/>
      <c r="AU89" s="564"/>
      <c r="AV89" s="564"/>
      <c r="AW89" s="565"/>
      <c r="AX89" s="140"/>
      <c r="AY89" s="140"/>
      <c r="AZ89" s="140"/>
    </row>
    <row r="90" spans="2:85" s="162" customFormat="1" ht="35.25" customHeight="1" x14ac:dyDescent="0.25">
      <c r="B90" s="423" t="s">
        <v>112</v>
      </c>
      <c r="C90" s="423"/>
      <c r="D90" s="423"/>
      <c r="E90" s="423"/>
      <c r="F90" s="423"/>
      <c r="G90" s="423"/>
      <c r="H90" s="423"/>
      <c r="I90" s="423"/>
      <c r="J90" s="423"/>
      <c r="K90" s="423"/>
      <c r="L90" s="423"/>
      <c r="M90" s="423"/>
      <c r="N90" s="423"/>
      <c r="O90" s="423"/>
      <c r="P90" s="423"/>
      <c r="Q90" s="423"/>
      <c r="R90" s="423"/>
      <c r="S90" s="423"/>
      <c r="T90" s="423"/>
      <c r="U90" s="423"/>
      <c r="V90" s="423"/>
      <c r="W90" s="423"/>
      <c r="X90" s="423"/>
      <c r="Y90" s="423"/>
      <c r="Z90" s="423"/>
      <c r="AA90" s="423"/>
      <c r="AB90" s="423"/>
      <c r="AC90" s="423"/>
      <c r="AD90" s="423"/>
      <c r="AE90" s="423"/>
      <c r="AF90" s="423"/>
      <c r="AG90" s="423"/>
      <c r="AH90" s="423"/>
      <c r="AI90" s="423"/>
      <c r="AJ90" s="423"/>
      <c r="AK90" s="423"/>
      <c r="AL90" s="423"/>
      <c r="AM90" s="423"/>
      <c r="AN90" s="423"/>
      <c r="AO90" s="423"/>
      <c r="AP90" s="423"/>
      <c r="AQ90" s="423"/>
      <c r="AR90" s="423"/>
      <c r="AS90" s="423"/>
      <c r="AT90" s="423"/>
      <c r="AU90" s="423"/>
      <c r="AV90" s="423"/>
      <c r="AW90" s="423"/>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480" t="s">
        <v>56</v>
      </c>
      <c r="H92" s="480"/>
      <c r="I92" s="480"/>
      <c r="J92" s="480"/>
      <c r="K92" s="480"/>
      <c r="L92" s="480"/>
      <c r="M92" s="480"/>
      <c r="N92" s="480"/>
      <c r="O92" s="480"/>
      <c r="P92" s="480"/>
      <c r="Q92" s="480"/>
      <c r="R92" s="480"/>
      <c r="S92" s="480"/>
      <c r="T92" s="480"/>
      <c r="U92" s="480"/>
      <c r="V92" s="480"/>
      <c r="W92" s="480"/>
      <c r="X92" s="480"/>
      <c r="Y92" s="480"/>
      <c r="Z92" s="480"/>
      <c r="AA92" s="480"/>
      <c r="AB92" s="480"/>
      <c r="AC92" s="480"/>
      <c r="AD92" s="480"/>
      <c r="AE92" s="480"/>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480" t="s">
        <v>8</v>
      </c>
      <c r="H94" s="480"/>
      <c r="I94" s="480"/>
      <c r="J94" s="480"/>
      <c r="K94" s="480"/>
      <c r="L94" s="480"/>
      <c r="M94" s="480"/>
      <c r="N94" s="480"/>
      <c r="O94" s="480"/>
      <c r="P94" s="480"/>
      <c r="Q94" s="480"/>
      <c r="R94" s="480"/>
      <c r="S94" s="480"/>
      <c r="T94" s="480"/>
      <c r="U94" s="480"/>
      <c r="V94" s="480"/>
      <c r="W94" s="480"/>
      <c r="X94" s="480"/>
      <c r="Y94" s="480"/>
      <c r="Z94" s="480"/>
      <c r="AA94" s="480"/>
      <c r="AB94" s="480"/>
      <c r="AC94" s="480"/>
      <c r="AD94" s="480"/>
      <c r="AE94" s="480"/>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68" t="s">
        <v>83</v>
      </c>
      <c r="E96" s="568"/>
      <c r="F96" s="568"/>
      <c r="G96" s="568"/>
      <c r="H96" s="568"/>
      <c r="I96" s="568"/>
      <c r="J96" s="568"/>
      <c r="K96" s="568"/>
      <c r="L96" s="568"/>
      <c r="M96" s="568"/>
      <c r="N96" s="568"/>
      <c r="O96" s="568"/>
      <c r="P96" s="568"/>
      <c r="Q96" s="568"/>
      <c r="R96" s="568"/>
      <c r="S96" s="568"/>
      <c r="T96" s="568"/>
      <c r="U96" s="568"/>
      <c r="V96" s="568"/>
      <c r="W96" s="568"/>
      <c r="X96" s="568"/>
      <c r="Y96" s="568"/>
      <c r="Z96" s="568"/>
      <c r="AA96" s="568"/>
      <c r="AB96" s="568"/>
      <c r="AC96" s="568"/>
      <c r="AD96" s="568"/>
      <c r="AE96" s="568"/>
      <c r="AF96" s="568"/>
      <c r="AG96" s="568"/>
      <c r="AH96" s="568"/>
      <c r="AI96" s="568"/>
      <c r="AJ96" s="568"/>
      <c r="AK96" s="568"/>
      <c r="AL96" s="568"/>
      <c r="AM96" s="568"/>
      <c r="AN96" s="568"/>
      <c r="AO96" s="568"/>
      <c r="AP96" s="569" t="s">
        <v>84</v>
      </c>
      <c r="AQ96" s="569"/>
      <c r="AR96" s="569"/>
      <c r="AS96" s="569"/>
      <c r="AT96" s="569"/>
      <c r="AU96" s="569"/>
      <c r="AV96" s="569"/>
      <c r="AW96" s="569"/>
      <c r="AX96" s="161"/>
      <c r="AY96" s="161"/>
      <c r="AZ96" s="161"/>
      <c r="BA96" s="162"/>
      <c r="BB96" s="162"/>
      <c r="BC96" s="162"/>
      <c r="BD96" s="162"/>
      <c r="BE96" s="162"/>
      <c r="BF96" s="162"/>
    </row>
    <row r="97" spans="2:58" s="164" customFormat="1" ht="4.5" customHeight="1" x14ac:dyDescent="0.25">
      <c r="B97" s="323"/>
      <c r="C97" s="324"/>
      <c r="D97" s="568"/>
      <c r="E97" s="568"/>
      <c r="F97" s="568"/>
      <c r="G97" s="568"/>
      <c r="H97" s="568"/>
      <c r="I97" s="568"/>
      <c r="J97" s="568"/>
      <c r="K97" s="568"/>
      <c r="L97" s="568"/>
      <c r="M97" s="568"/>
      <c r="N97" s="568"/>
      <c r="O97" s="568"/>
      <c r="P97" s="568"/>
      <c r="Q97" s="568"/>
      <c r="R97" s="568"/>
      <c r="S97" s="568"/>
      <c r="T97" s="568"/>
      <c r="U97" s="568"/>
      <c r="V97" s="568"/>
      <c r="W97" s="568"/>
      <c r="X97" s="568"/>
      <c r="Y97" s="568"/>
      <c r="Z97" s="568"/>
      <c r="AA97" s="568"/>
      <c r="AB97" s="568"/>
      <c r="AC97" s="568"/>
      <c r="AD97" s="568"/>
      <c r="AE97" s="568"/>
      <c r="AF97" s="568"/>
      <c r="AG97" s="568"/>
      <c r="AH97" s="568"/>
      <c r="AI97" s="568"/>
      <c r="AJ97" s="568"/>
      <c r="AK97" s="568"/>
      <c r="AL97" s="568"/>
      <c r="AM97" s="568"/>
      <c r="AN97" s="568"/>
      <c r="AO97" s="568"/>
      <c r="AP97" s="569"/>
      <c r="AQ97" s="569"/>
      <c r="AR97" s="569"/>
      <c r="AS97" s="569"/>
      <c r="AT97" s="569"/>
      <c r="AU97" s="569"/>
      <c r="AV97" s="569"/>
      <c r="AW97" s="569"/>
      <c r="AX97" s="161"/>
      <c r="AY97" s="161"/>
      <c r="AZ97" s="161"/>
      <c r="BA97" s="162"/>
      <c r="BB97" s="162"/>
      <c r="BC97" s="162"/>
      <c r="BD97" s="162"/>
      <c r="BE97" s="162"/>
      <c r="BF97" s="162"/>
    </row>
    <row r="98" spans="2:58" s="164" customFormat="1" ht="5.25" customHeight="1" x14ac:dyDescent="0.25">
      <c r="B98" s="323"/>
      <c r="C98" s="324"/>
      <c r="D98" s="568"/>
      <c r="E98" s="568"/>
      <c r="F98" s="568"/>
      <c r="G98" s="568"/>
      <c r="H98" s="568"/>
      <c r="I98" s="568"/>
      <c r="J98" s="568"/>
      <c r="K98" s="568"/>
      <c r="L98" s="568"/>
      <c r="M98" s="568"/>
      <c r="N98" s="568"/>
      <c r="O98" s="568"/>
      <c r="P98" s="568"/>
      <c r="Q98" s="568"/>
      <c r="R98" s="568"/>
      <c r="S98" s="568"/>
      <c r="T98" s="568"/>
      <c r="U98" s="568"/>
      <c r="V98" s="568"/>
      <c r="W98" s="568"/>
      <c r="X98" s="568"/>
      <c r="Y98" s="568"/>
      <c r="Z98" s="568"/>
      <c r="AA98" s="568"/>
      <c r="AB98" s="568"/>
      <c r="AC98" s="568"/>
      <c r="AD98" s="568"/>
      <c r="AE98" s="568"/>
      <c r="AF98" s="568"/>
      <c r="AG98" s="568"/>
      <c r="AH98" s="568"/>
      <c r="AI98" s="568"/>
      <c r="AJ98" s="568"/>
      <c r="AK98" s="568"/>
      <c r="AL98" s="568"/>
      <c r="AM98" s="568"/>
      <c r="AN98" s="568"/>
      <c r="AO98" s="568"/>
      <c r="AP98" s="569"/>
      <c r="AQ98" s="569"/>
      <c r="AR98" s="569"/>
      <c r="AS98" s="569"/>
      <c r="AT98" s="569"/>
      <c r="AU98" s="569"/>
      <c r="AV98" s="569"/>
      <c r="AW98" s="569"/>
      <c r="AX98" s="161"/>
      <c r="AY98" s="161"/>
      <c r="AZ98" s="161"/>
      <c r="BA98" s="162"/>
      <c r="BB98" s="162"/>
      <c r="BC98" s="162"/>
      <c r="BD98" s="162"/>
      <c r="BE98" s="162"/>
      <c r="BF98" s="162"/>
    </row>
    <row r="99" spans="2:58" s="164" customFormat="1" ht="5.25" customHeight="1" x14ac:dyDescent="0.25">
      <c r="B99" s="323"/>
      <c r="C99" s="324"/>
      <c r="D99" s="568"/>
      <c r="E99" s="568"/>
      <c r="F99" s="568"/>
      <c r="G99" s="568"/>
      <c r="H99" s="568"/>
      <c r="I99" s="568"/>
      <c r="J99" s="568"/>
      <c r="K99" s="568"/>
      <c r="L99" s="568"/>
      <c r="M99" s="568"/>
      <c r="N99" s="568"/>
      <c r="O99" s="568"/>
      <c r="P99" s="568"/>
      <c r="Q99" s="568"/>
      <c r="R99" s="568"/>
      <c r="S99" s="568"/>
      <c r="T99" s="568"/>
      <c r="U99" s="568"/>
      <c r="V99" s="568"/>
      <c r="W99" s="568"/>
      <c r="X99" s="568"/>
      <c r="Y99" s="568"/>
      <c r="Z99" s="568"/>
      <c r="AA99" s="568"/>
      <c r="AB99" s="568"/>
      <c r="AC99" s="568"/>
      <c r="AD99" s="568"/>
      <c r="AE99" s="568"/>
      <c r="AF99" s="568"/>
      <c r="AG99" s="568"/>
      <c r="AH99" s="568"/>
      <c r="AI99" s="568"/>
      <c r="AJ99" s="568"/>
      <c r="AK99" s="568"/>
      <c r="AL99" s="568"/>
      <c r="AM99" s="568"/>
      <c r="AN99" s="568"/>
      <c r="AO99" s="568"/>
      <c r="AP99" s="569"/>
      <c r="AQ99" s="569"/>
      <c r="AR99" s="569"/>
      <c r="AS99" s="569"/>
      <c r="AT99" s="569"/>
      <c r="AU99" s="569"/>
      <c r="AV99" s="569"/>
      <c r="AW99" s="569"/>
      <c r="AX99" s="161"/>
      <c r="AY99" s="161"/>
      <c r="AZ99" s="161"/>
      <c r="BA99" s="162"/>
      <c r="BB99" s="162"/>
      <c r="BC99" s="162"/>
      <c r="BD99" s="162"/>
      <c r="BE99" s="162"/>
      <c r="BF99" s="162"/>
    </row>
    <row r="100" spans="2:58" s="164" customFormat="1" ht="5.25" customHeight="1" x14ac:dyDescent="0.25">
      <c r="B100" s="323"/>
      <c r="C100" s="324"/>
      <c r="D100" s="568"/>
      <c r="E100" s="568"/>
      <c r="F100" s="568"/>
      <c r="G100" s="568"/>
      <c r="H100" s="568"/>
      <c r="I100" s="568"/>
      <c r="J100" s="568"/>
      <c r="K100" s="568"/>
      <c r="L100" s="568"/>
      <c r="M100" s="568"/>
      <c r="N100" s="568"/>
      <c r="O100" s="568"/>
      <c r="P100" s="568"/>
      <c r="Q100" s="568"/>
      <c r="R100" s="568"/>
      <c r="S100" s="568"/>
      <c r="T100" s="568"/>
      <c r="U100" s="568"/>
      <c r="V100" s="568"/>
      <c r="W100" s="568"/>
      <c r="X100" s="568"/>
      <c r="Y100" s="568"/>
      <c r="Z100" s="568"/>
      <c r="AA100" s="568"/>
      <c r="AB100" s="568"/>
      <c r="AC100" s="568"/>
      <c r="AD100" s="568"/>
      <c r="AE100" s="568"/>
      <c r="AF100" s="568"/>
      <c r="AG100" s="568"/>
      <c r="AH100" s="568"/>
      <c r="AI100" s="568"/>
      <c r="AJ100" s="568"/>
      <c r="AK100" s="568"/>
      <c r="AL100" s="568"/>
      <c r="AM100" s="568"/>
      <c r="AN100" s="568"/>
      <c r="AO100" s="568"/>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544" t="s">
        <v>86</v>
      </c>
      <c r="C104" s="544"/>
      <c r="D104" s="544"/>
      <c r="E104" s="544"/>
      <c r="F104" s="544"/>
      <c r="G104" s="544"/>
      <c r="H104" s="544"/>
      <c r="I104" s="544"/>
      <c r="J104" s="544"/>
      <c r="K104" s="544"/>
      <c r="L104" s="544"/>
      <c r="M104" s="544"/>
      <c r="N104" s="544"/>
      <c r="O104" s="544"/>
      <c r="P104" s="544"/>
      <c r="Q104" s="544"/>
      <c r="R104" s="544"/>
      <c r="S104" s="544"/>
      <c r="T104" s="544"/>
      <c r="U104" s="544"/>
      <c r="V104" s="544"/>
      <c r="W104" s="544"/>
      <c r="X104" s="544"/>
      <c r="Y104" s="544"/>
      <c r="Z104" s="544"/>
      <c r="AA104" s="544"/>
      <c r="AB104" s="544"/>
      <c r="AC104" s="544"/>
      <c r="AD104" s="544"/>
      <c r="AE104" s="544"/>
      <c r="AF104" s="544"/>
      <c r="AG104" s="544"/>
      <c r="AH104" s="544"/>
      <c r="AI104" s="544"/>
      <c r="AJ104" s="544"/>
      <c r="AK104" s="544"/>
      <c r="AL104" s="544"/>
      <c r="AM104" s="544"/>
      <c r="AN104" s="544"/>
      <c r="AO104" s="544"/>
      <c r="AP104" s="544"/>
      <c r="AQ104" s="544"/>
      <c r="AR104" s="544"/>
      <c r="AS104" s="544"/>
      <c r="AT104" s="544"/>
      <c r="AU104" s="544"/>
      <c r="AV104" s="544"/>
      <c r="AW104" s="544"/>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578" t="s">
        <v>87</v>
      </c>
      <c r="C106" s="578"/>
      <c r="D106" s="578"/>
      <c r="E106" s="578"/>
      <c r="F106" s="578"/>
      <c r="G106" s="578"/>
      <c r="H106" s="578"/>
      <c r="I106" s="578"/>
      <c r="J106" s="578"/>
      <c r="K106" s="578"/>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78"/>
      <c r="AK106" s="578"/>
      <c r="AL106" s="578"/>
      <c r="AM106" s="578"/>
      <c r="AN106" s="578"/>
      <c r="AO106" s="578"/>
      <c r="AP106" s="578"/>
      <c r="AQ106" s="578"/>
      <c r="AR106" s="578"/>
      <c r="AS106" s="578"/>
      <c r="AT106" s="578"/>
      <c r="AU106" s="578"/>
      <c r="AV106" s="578"/>
      <c r="AW106" s="578"/>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62" t="s">
        <v>100</v>
      </c>
      <c r="C109" s="562"/>
      <c r="D109" s="562"/>
      <c r="E109" s="562"/>
      <c r="F109" s="562"/>
      <c r="G109" s="562"/>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161"/>
      <c r="AY109" s="161"/>
      <c r="AZ109" s="161"/>
      <c r="BA109" s="162"/>
      <c r="BB109" s="162"/>
      <c r="BC109" s="162"/>
      <c r="BD109" s="162"/>
      <c r="BE109" s="162"/>
      <c r="BF109" s="162"/>
    </row>
    <row r="110" spans="2:58" s="164" customFormat="1" ht="17.25" customHeight="1" x14ac:dyDescent="0.25">
      <c r="B110" s="579" t="s">
        <v>146</v>
      </c>
      <c r="C110" s="579"/>
      <c r="D110" s="579"/>
      <c r="E110" s="579"/>
      <c r="F110" s="579"/>
      <c r="G110" s="579"/>
      <c r="H110" s="579"/>
      <c r="I110" s="579"/>
      <c r="J110" s="579"/>
      <c r="K110" s="579"/>
      <c r="L110" s="579"/>
      <c r="M110" s="579"/>
      <c r="N110" s="579"/>
      <c r="O110" s="579"/>
      <c r="P110" s="579"/>
      <c r="Q110" s="579"/>
      <c r="R110" s="579"/>
      <c r="S110" s="579"/>
      <c r="T110" s="579"/>
      <c r="U110" s="579"/>
      <c r="V110" s="579"/>
      <c r="W110" s="579"/>
      <c r="X110" s="579"/>
      <c r="Y110" s="579"/>
      <c r="Z110" s="579"/>
      <c r="AA110" s="579"/>
      <c r="AB110" s="579"/>
      <c r="AC110" s="579"/>
      <c r="AD110" s="579"/>
      <c r="AE110" s="579"/>
      <c r="AF110" s="579"/>
      <c r="AG110" s="579"/>
      <c r="AH110" s="579"/>
      <c r="AI110" s="579"/>
      <c r="AJ110" s="579"/>
      <c r="AK110" s="579"/>
      <c r="AL110" s="579"/>
      <c r="AM110" s="579"/>
      <c r="AN110" s="579"/>
      <c r="AO110" s="579"/>
      <c r="AP110" s="579"/>
      <c r="AQ110" s="579"/>
      <c r="AR110" s="579"/>
      <c r="AS110" s="579"/>
      <c r="AT110" s="579"/>
      <c r="AU110" s="579"/>
      <c r="AV110" s="579"/>
      <c r="AW110" s="579"/>
      <c r="AX110" s="161"/>
      <c r="AY110" s="161"/>
      <c r="AZ110" s="161"/>
      <c r="BA110" s="162"/>
      <c r="BB110" s="162"/>
      <c r="BC110" s="162"/>
      <c r="BD110" s="162"/>
      <c r="BE110" s="162"/>
      <c r="BF110" s="162"/>
    </row>
    <row r="111" spans="2:58" s="164" customFormat="1" ht="17.25" customHeight="1" x14ac:dyDescent="0.25">
      <c r="B111" s="579"/>
      <c r="C111" s="579"/>
      <c r="D111" s="579"/>
      <c r="E111" s="579"/>
      <c r="F111" s="579"/>
      <c r="G111" s="579"/>
      <c r="H111" s="579"/>
      <c r="I111" s="579"/>
      <c r="J111" s="579"/>
      <c r="K111" s="579"/>
      <c r="L111" s="579"/>
      <c r="M111" s="579"/>
      <c r="N111" s="579"/>
      <c r="O111" s="579"/>
      <c r="P111" s="579"/>
      <c r="Q111" s="579"/>
      <c r="R111" s="579"/>
      <c r="S111" s="579"/>
      <c r="T111" s="579"/>
      <c r="U111" s="579"/>
      <c r="V111" s="579"/>
      <c r="W111" s="579"/>
      <c r="X111" s="579"/>
      <c r="Y111" s="579"/>
      <c r="Z111" s="579"/>
      <c r="AA111" s="579"/>
      <c r="AB111" s="579"/>
      <c r="AC111" s="579"/>
      <c r="AD111" s="579"/>
      <c r="AE111" s="579"/>
      <c r="AF111" s="579"/>
      <c r="AG111" s="579"/>
      <c r="AH111" s="579"/>
      <c r="AI111" s="579"/>
      <c r="AJ111" s="579"/>
      <c r="AK111" s="579"/>
      <c r="AL111" s="579"/>
      <c r="AM111" s="579"/>
      <c r="AN111" s="579"/>
      <c r="AO111" s="579"/>
      <c r="AP111" s="579"/>
      <c r="AQ111" s="579"/>
      <c r="AR111" s="579"/>
      <c r="AS111" s="579"/>
      <c r="AT111" s="579"/>
      <c r="AU111" s="579"/>
      <c r="AV111" s="579"/>
      <c r="AW111" s="579"/>
      <c r="AX111" s="161"/>
      <c r="AY111" s="161"/>
      <c r="AZ111" s="161"/>
      <c r="BA111" s="162"/>
      <c r="BB111" s="162"/>
      <c r="BC111" s="162"/>
      <c r="BD111" s="162"/>
      <c r="BE111" s="162"/>
      <c r="BF111" s="162"/>
    </row>
    <row r="112" spans="2:58" s="164" customFormat="1" ht="17.25" customHeight="1" x14ac:dyDescent="0.25">
      <c r="B112" s="579"/>
      <c r="C112" s="579"/>
      <c r="D112" s="579"/>
      <c r="E112" s="579"/>
      <c r="F112" s="579"/>
      <c r="G112" s="579"/>
      <c r="H112" s="579"/>
      <c r="I112" s="579"/>
      <c r="J112" s="579"/>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P112" s="579"/>
      <c r="AQ112" s="579"/>
      <c r="AR112" s="579"/>
      <c r="AS112" s="579"/>
      <c r="AT112" s="579"/>
      <c r="AU112" s="579"/>
      <c r="AV112" s="579"/>
      <c r="AW112" s="579"/>
      <c r="AX112" s="161"/>
      <c r="AY112" s="161"/>
      <c r="AZ112" s="161"/>
      <c r="BA112" s="162"/>
      <c r="BB112" s="162"/>
      <c r="BC112" s="162"/>
      <c r="BD112" s="162"/>
      <c r="BE112" s="162"/>
      <c r="BF112" s="162"/>
    </row>
    <row r="113" spans="2:58" s="164" customFormat="1" ht="17.25" customHeight="1" x14ac:dyDescent="0.25">
      <c r="B113" s="579"/>
      <c r="C113" s="579"/>
      <c r="D113" s="579"/>
      <c r="E113" s="579"/>
      <c r="F113" s="579"/>
      <c r="G113" s="579"/>
      <c r="H113" s="579"/>
      <c r="I113" s="579"/>
      <c r="J113" s="579"/>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9"/>
      <c r="AJ113" s="579"/>
      <c r="AK113" s="579"/>
      <c r="AL113" s="579"/>
      <c r="AM113" s="579"/>
      <c r="AN113" s="579"/>
      <c r="AO113" s="579"/>
      <c r="AP113" s="579"/>
      <c r="AQ113" s="579"/>
      <c r="AR113" s="579"/>
      <c r="AS113" s="579"/>
      <c r="AT113" s="579"/>
      <c r="AU113" s="579"/>
      <c r="AV113" s="579"/>
      <c r="AW113" s="579"/>
      <c r="AX113" s="161"/>
      <c r="AY113" s="161"/>
      <c r="AZ113" s="161"/>
      <c r="BA113" s="162"/>
      <c r="BB113" s="162"/>
      <c r="BC113" s="162"/>
      <c r="BD113" s="162"/>
      <c r="BE113" s="162"/>
      <c r="BF113" s="162"/>
    </row>
    <row r="114" spans="2:58" s="164" customFormat="1" ht="71.25" customHeight="1" x14ac:dyDescent="0.25">
      <c r="B114" s="579"/>
      <c r="C114" s="579"/>
      <c r="D114" s="579"/>
      <c r="E114" s="579"/>
      <c r="F114" s="579"/>
      <c r="G114" s="579"/>
      <c r="H114" s="579"/>
      <c r="I114" s="579"/>
      <c r="J114" s="579"/>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9"/>
      <c r="AJ114" s="579"/>
      <c r="AK114" s="579"/>
      <c r="AL114" s="579"/>
      <c r="AM114" s="579"/>
      <c r="AN114" s="579"/>
      <c r="AO114" s="579"/>
      <c r="AP114" s="579"/>
      <c r="AQ114" s="579"/>
      <c r="AR114" s="579"/>
      <c r="AS114" s="579"/>
      <c r="AT114" s="579"/>
      <c r="AU114" s="579"/>
      <c r="AV114" s="579"/>
      <c r="AW114" s="579"/>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580" t="s">
        <v>61</v>
      </c>
      <c r="H116" s="580"/>
      <c r="I116" s="580"/>
      <c r="J116" s="580"/>
      <c r="K116" s="580"/>
      <c r="L116" s="580"/>
      <c r="M116" s="580"/>
      <c r="N116" s="580"/>
      <c r="O116" s="580"/>
      <c r="P116" s="580"/>
      <c r="Q116" s="580"/>
      <c r="R116" s="580"/>
      <c r="S116" s="580"/>
      <c r="T116" s="580"/>
      <c r="U116" s="580"/>
      <c r="V116" s="580"/>
      <c r="W116" s="580"/>
      <c r="X116" s="580"/>
      <c r="Y116" s="580"/>
      <c r="Z116" s="580"/>
      <c r="AA116" s="580"/>
      <c r="AB116" s="580"/>
      <c r="AC116" s="580"/>
      <c r="AD116" s="580"/>
      <c r="AE116" s="580"/>
      <c r="AF116" s="580"/>
      <c r="AG116" s="580"/>
      <c r="AH116" s="580"/>
      <c r="AI116" s="580"/>
      <c r="AJ116" s="336"/>
      <c r="AK116" s="576" t="s">
        <v>62</v>
      </c>
      <c r="AL116" s="576"/>
      <c r="AM116" s="576"/>
      <c r="AN116" s="576"/>
      <c r="AO116" s="576"/>
      <c r="AP116" s="576"/>
      <c r="AQ116" s="576"/>
      <c r="AR116" s="576"/>
      <c r="AS116" s="576"/>
      <c r="AT116" s="576"/>
      <c r="AU116" s="576"/>
      <c r="AV116" s="576"/>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580"/>
      <c r="H117" s="580"/>
      <c r="I117" s="580"/>
      <c r="J117" s="580"/>
      <c r="K117" s="580"/>
      <c r="L117" s="580"/>
      <c r="M117" s="580"/>
      <c r="N117" s="580"/>
      <c r="O117" s="580"/>
      <c r="P117" s="580"/>
      <c r="Q117" s="580"/>
      <c r="R117" s="580"/>
      <c r="S117" s="580"/>
      <c r="T117" s="580"/>
      <c r="U117" s="580"/>
      <c r="V117" s="580"/>
      <c r="W117" s="580"/>
      <c r="X117" s="580"/>
      <c r="Y117" s="580"/>
      <c r="Z117" s="580"/>
      <c r="AA117" s="580"/>
      <c r="AB117" s="580"/>
      <c r="AC117" s="580"/>
      <c r="AD117" s="580"/>
      <c r="AE117" s="580"/>
      <c r="AF117" s="580"/>
      <c r="AG117" s="580"/>
      <c r="AH117" s="580"/>
      <c r="AI117" s="580"/>
      <c r="AJ117" s="336"/>
      <c r="AK117" s="593"/>
      <c r="AL117" s="593"/>
      <c r="AM117" s="593"/>
      <c r="AN117" s="593"/>
      <c r="AO117" s="593"/>
      <c r="AP117" s="593"/>
      <c r="AQ117" s="593"/>
      <c r="AR117" s="593"/>
      <c r="AS117" s="593"/>
      <c r="AT117" s="593"/>
      <c r="AU117" s="593"/>
      <c r="AV117" s="593"/>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580"/>
      <c r="H118" s="580"/>
      <c r="I118" s="580"/>
      <c r="J118" s="580"/>
      <c r="K118" s="580"/>
      <c r="L118" s="580"/>
      <c r="M118" s="580"/>
      <c r="N118" s="580"/>
      <c r="O118" s="580"/>
      <c r="P118" s="580"/>
      <c r="Q118" s="580"/>
      <c r="R118" s="580"/>
      <c r="S118" s="580"/>
      <c r="T118" s="580"/>
      <c r="U118" s="580"/>
      <c r="V118" s="580"/>
      <c r="W118" s="580"/>
      <c r="X118" s="580"/>
      <c r="Y118" s="580"/>
      <c r="Z118" s="580"/>
      <c r="AA118" s="580"/>
      <c r="AB118" s="580"/>
      <c r="AC118" s="580"/>
      <c r="AD118" s="580"/>
      <c r="AE118" s="580"/>
      <c r="AF118" s="580"/>
      <c r="AG118" s="580"/>
      <c r="AH118" s="580"/>
      <c r="AI118" s="580"/>
      <c r="AJ118" s="339"/>
      <c r="AK118" s="593"/>
      <c r="AL118" s="593"/>
      <c r="AM118" s="593"/>
      <c r="AN118" s="593"/>
      <c r="AO118" s="593"/>
      <c r="AP118" s="593"/>
      <c r="AQ118" s="593"/>
      <c r="AR118" s="593"/>
      <c r="AS118" s="593"/>
      <c r="AT118" s="593"/>
      <c r="AU118" s="593"/>
      <c r="AV118" s="593"/>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580"/>
      <c r="H119" s="580"/>
      <c r="I119" s="580"/>
      <c r="J119" s="580"/>
      <c r="K119" s="580"/>
      <c r="L119" s="580"/>
      <c r="M119" s="580"/>
      <c r="N119" s="580"/>
      <c r="O119" s="580"/>
      <c r="P119" s="580"/>
      <c r="Q119" s="580"/>
      <c r="R119" s="580"/>
      <c r="S119" s="580"/>
      <c r="T119" s="580"/>
      <c r="U119" s="580"/>
      <c r="V119" s="580"/>
      <c r="W119" s="580"/>
      <c r="X119" s="580"/>
      <c r="Y119" s="580"/>
      <c r="Z119" s="580"/>
      <c r="AA119" s="580"/>
      <c r="AB119" s="580"/>
      <c r="AC119" s="580"/>
      <c r="AD119" s="580"/>
      <c r="AE119" s="580"/>
      <c r="AF119" s="580"/>
      <c r="AG119" s="580"/>
      <c r="AH119" s="580"/>
      <c r="AI119" s="580"/>
      <c r="AJ119" s="337"/>
      <c r="AK119" s="593"/>
      <c r="AL119" s="593"/>
      <c r="AM119" s="593"/>
      <c r="AN119" s="593"/>
      <c r="AO119" s="593"/>
      <c r="AP119" s="593"/>
      <c r="AQ119" s="593"/>
      <c r="AR119" s="593"/>
      <c r="AS119" s="593"/>
      <c r="AT119" s="593"/>
      <c r="AU119" s="593"/>
      <c r="AV119" s="593"/>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93"/>
      <c r="AL120" s="593"/>
      <c r="AM120" s="593"/>
      <c r="AN120" s="593"/>
      <c r="AO120" s="593"/>
      <c r="AP120" s="593"/>
      <c r="AQ120" s="593"/>
      <c r="AR120" s="593"/>
      <c r="AS120" s="593"/>
      <c r="AT120" s="593"/>
      <c r="AU120" s="593"/>
      <c r="AV120" s="593"/>
      <c r="AW120" s="343"/>
      <c r="AX120" s="111"/>
      <c r="AY120" s="111"/>
      <c r="AZ120" s="111"/>
    </row>
    <row r="121" spans="2:58" s="167" customFormat="1" ht="16.5" customHeight="1" x14ac:dyDescent="0.25">
      <c r="B121" s="341"/>
      <c r="C121" s="570" t="s">
        <v>63</v>
      </c>
      <c r="D121" s="570"/>
      <c r="E121" s="570"/>
      <c r="F121" s="570"/>
      <c r="G121" s="570"/>
      <c r="H121" s="344"/>
      <c r="I121" s="337"/>
      <c r="J121" s="337"/>
      <c r="K121" s="337"/>
      <c r="L121" s="566"/>
      <c r="M121" s="571"/>
      <c r="N121" s="571"/>
      <c r="O121" s="571"/>
      <c r="P121" s="571"/>
      <c r="Q121" s="571"/>
      <c r="R121" s="567"/>
      <c r="S121" s="337"/>
      <c r="T121" s="337"/>
      <c r="U121" s="337"/>
      <c r="V121" s="337"/>
      <c r="W121" s="572" t="s">
        <v>64</v>
      </c>
      <c r="X121" s="572"/>
      <c r="Y121" s="349"/>
      <c r="Z121" s="345"/>
      <c r="AA121" s="349"/>
      <c r="AB121" s="345"/>
      <c r="AC121" s="566"/>
      <c r="AD121" s="567"/>
      <c r="AE121" s="343"/>
      <c r="AF121" s="343"/>
      <c r="AG121" s="343"/>
      <c r="AH121" s="343"/>
      <c r="AI121" s="343"/>
      <c r="AJ121" s="337"/>
      <c r="AK121" s="593"/>
      <c r="AL121" s="593"/>
      <c r="AM121" s="593"/>
      <c r="AN121" s="593"/>
      <c r="AO121" s="593"/>
      <c r="AP121" s="593"/>
      <c r="AQ121" s="593"/>
      <c r="AR121" s="593"/>
      <c r="AS121" s="593"/>
      <c r="AT121" s="593"/>
      <c r="AU121" s="593"/>
      <c r="AV121" s="593"/>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93"/>
      <c r="AL122" s="593"/>
      <c r="AM122" s="593"/>
      <c r="AN122" s="593"/>
      <c r="AO122" s="593"/>
      <c r="AP122" s="593"/>
      <c r="AQ122" s="593"/>
      <c r="AR122" s="593"/>
      <c r="AS122" s="593"/>
      <c r="AT122" s="593"/>
      <c r="AU122" s="593"/>
      <c r="AV122" s="593"/>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581" t="s">
        <v>186</v>
      </c>
      <c r="C126" s="581"/>
      <c r="D126" s="581"/>
      <c r="E126" s="581"/>
      <c r="F126" s="581"/>
      <c r="G126" s="581"/>
      <c r="H126" s="581"/>
      <c r="I126" s="581"/>
      <c r="J126" s="581"/>
      <c r="K126" s="581"/>
      <c r="L126" s="581"/>
      <c r="M126" s="581"/>
      <c r="N126" s="581"/>
      <c r="O126" s="581"/>
      <c r="P126" s="581"/>
      <c r="Q126" s="581"/>
      <c r="R126" s="581"/>
      <c r="S126" s="581"/>
      <c r="T126" s="581"/>
      <c r="U126" s="581"/>
      <c r="V126" s="581"/>
      <c r="W126" s="581"/>
      <c r="X126" s="581"/>
      <c r="Y126" s="581"/>
      <c r="Z126" s="581"/>
      <c r="AA126" s="581"/>
      <c r="AB126" s="581"/>
      <c r="AC126" s="581"/>
      <c r="AD126" s="581"/>
      <c r="AE126" s="581"/>
      <c r="AF126" s="581"/>
      <c r="AG126" s="581"/>
      <c r="AH126" s="581"/>
      <c r="AI126" s="581"/>
      <c r="AJ126" s="581"/>
      <c r="AK126" s="581"/>
      <c r="AL126" s="581"/>
      <c r="AM126" s="581"/>
      <c r="AN126" s="581"/>
      <c r="AO126" s="581"/>
      <c r="AP126" s="581"/>
      <c r="AQ126" s="581"/>
      <c r="AR126" s="581"/>
      <c r="AS126" s="581"/>
      <c r="AT126" s="581"/>
      <c r="AU126" s="581"/>
      <c r="AV126" s="581"/>
      <c r="AW126" s="581"/>
      <c r="AX126" s="173"/>
      <c r="AY126" s="174"/>
    </row>
    <row r="127" spans="2:58" s="175" customFormat="1" ht="12.75" customHeight="1" x14ac:dyDescent="0.25">
      <c r="B127" s="582"/>
      <c r="C127" s="582"/>
      <c r="D127" s="582"/>
      <c r="E127" s="582"/>
      <c r="F127" s="582"/>
      <c r="G127" s="582"/>
      <c r="H127" s="582"/>
      <c r="I127" s="582"/>
      <c r="J127" s="582"/>
      <c r="K127" s="582"/>
      <c r="L127" s="582"/>
      <c r="M127" s="582"/>
      <c r="N127" s="582"/>
      <c r="O127" s="582"/>
      <c r="P127" s="582"/>
      <c r="Q127" s="582"/>
      <c r="R127" s="582"/>
      <c r="S127" s="582"/>
      <c r="T127" s="582"/>
      <c r="U127" s="582"/>
      <c r="V127" s="582"/>
      <c r="W127" s="582"/>
      <c r="X127" s="582"/>
      <c r="Y127" s="582"/>
      <c r="Z127" s="582"/>
      <c r="AA127" s="582"/>
      <c r="AB127" s="582"/>
      <c r="AC127" s="582"/>
      <c r="AD127" s="582"/>
      <c r="AE127" s="582"/>
      <c r="AF127" s="582"/>
      <c r="AG127" s="582"/>
      <c r="AH127" s="582"/>
      <c r="AI127" s="582"/>
      <c r="AJ127" s="582"/>
      <c r="AK127" s="582"/>
      <c r="AL127" s="582"/>
      <c r="AM127" s="582"/>
      <c r="AN127" s="582"/>
      <c r="AO127" s="582"/>
      <c r="AP127" s="582"/>
      <c r="AQ127" s="582"/>
      <c r="AR127" s="582"/>
      <c r="AS127" s="582"/>
      <c r="AT127" s="582"/>
      <c r="AU127" s="582"/>
      <c r="AV127" s="582"/>
      <c r="AW127" s="582"/>
      <c r="AX127" s="173"/>
    </row>
    <row r="128" spans="2:58" s="172" customFormat="1" ht="12.75" x14ac:dyDescent="0.25">
      <c r="B128" s="582"/>
      <c r="C128" s="582"/>
      <c r="D128" s="582"/>
      <c r="E128" s="582"/>
      <c r="F128" s="582"/>
      <c r="G128" s="582"/>
      <c r="H128" s="582"/>
      <c r="I128" s="582"/>
      <c r="J128" s="582"/>
      <c r="K128" s="582"/>
      <c r="L128" s="582"/>
      <c r="M128" s="582"/>
      <c r="N128" s="582"/>
      <c r="O128" s="582"/>
      <c r="P128" s="582"/>
      <c r="Q128" s="582"/>
      <c r="R128" s="582"/>
      <c r="S128" s="582"/>
      <c r="T128" s="582"/>
      <c r="U128" s="582"/>
      <c r="V128" s="582"/>
      <c r="W128" s="582"/>
      <c r="X128" s="582"/>
      <c r="Y128" s="582"/>
      <c r="Z128" s="582"/>
      <c r="AA128" s="582"/>
      <c r="AB128" s="582"/>
      <c r="AC128" s="582"/>
      <c r="AD128" s="582"/>
      <c r="AE128" s="582"/>
      <c r="AF128" s="582"/>
      <c r="AG128" s="582"/>
      <c r="AH128" s="582"/>
      <c r="AI128" s="582"/>
      <c r="AJ128" s="582"/>
      <c r="AK128" s="582"/>
      <c r="AL128" s="582"/>
      <c r="AM128" s="582"/>
      <c r="AN128" s="582"/>
      <c r="AO128" s="582"/>
      <c r="AP128" s="582"/>
      <c r="AQ128" s="582"/>
      <c r="AR128" s="582"/>
      <c r="AS128" s="582"/>
      <c r="AT128" s="582"/>
      <c r="AU128" s="582"/>
      <c r="AV128" s="582"/>
      <c r="AW128" s="582"/>
      <c r="AX128" s="176"/>
    </row>
    <row r="129" spans="2:50" s="172" customFormat="1" ht="12.75" x14ac:dyDescent="0.25">
      <c r="B129" s="582"/>
      <c r="C129" s="582"/>
      <c r="D129" s="582"/>
      <c r="E129" s="582"/>
      <c r="F129" s="582"/>
      <c r="G129" s="582"/>
      <c r="H129" s="582"/>
      <c r="I129" s="582"/>
      <c r="J129" s="582"/>
      <c r="K129" s="582"/>
      <c r="L129" s="582"/>
      <c r="M129" s="582"/>
      <c r="N129" s="582"/>
      <c r="O129" s="582"/>
      <c r="P129" s="582"/>
      <c r="Q129" s="582"/>
      <c r="R129" s="582"/>
      <c r="S129" s="582"/>
      <c r="T129" s="582"/>
      <c r="U129" s="582"/>
      <c r="V129" s="582"/>
      <c r="W129" s="582"/>
      <c r="X129" s="582"/>
      <c r="Y129" s="582"/>
      <c r="Z129" s="582"/>
      <c r="AA129" s="582"/>
      <c r="AB129" s="582"/>
      <c r="AC129" s="582"/>
      <c r="AD129" s="582"/>
      <c r="AE129" s="582"/>
      <c r="AF129" s="582"/>
      <c r="AG129" s="582"/>
      <c r="AH129" s="582"/>
      <c r="AI129" s="582"/>
      <c r="AJ129" s="582"/>
      <c r="AK129" s="582"/>
      <c r="AL129" s="582"/>
      <c r="AM129" s="582"/>
      <c r="AN129" s="582"/>
      <c r="AO129" s="582"/>
      <c r="AP129" s="582"/>
      <c r="AQ129" s="582"/>
      <c r="AR129" s="582"/>
      <c r="AS129" s="582"/>
      <c r="AT129" s="582"/>
      <c r="AU129" s="582"/>
      <c r="AV129" s="582"/>
      <c r="AW129" s="582"/>
      <c r="AX129" s="176"/>
    </row>
    <row r="130" spans="2:50" s="172" customFormat="1" ht="12.75" x14ac:dyDescent="0.25">
      <c r="B130" s="582"/>
      <c r="C130" s="582"/>
      <c r="D130" s="582"/>
      <c r="E130" s="582"/>
      <c r="F130" s="582"/>
      <c r="G130" s="582"/>
      <c r="H130" s="582"/>
      <c r="I130" s="582"/>
      <c r="J130" s="582"/>
      <c r="K130" s="582"/>
      <c r="L130" s="582"/>
      <c r="M130" s="582"/>
      <c r="N130" s="582"/>
      <c r="O130" s="582"/>
      <c r="P130" s="582"/>
      <c r="Q130" s="582"/>
      <c r="R130" s="582"/>
      <c r="S130" s="582"/>
      <c r="T130" s="582"/>
      <c r="U130" s="582"/>
      <c r="V130" s="582"/>
      <c r="W130" s="582"/>
      <c r="X130" s="582"/>
      <c r="Y130" s="582"/>
      <c r="Z130" s="582"/>
      <c r="AA130" s="582"/>
      <c r="AB130" s="582"/>
      <c r="AC130" s="582"/>
      <c r="AD130" s="582"/>
      <c r="AE130" s="582"/>
      <c r="AF130" s="582"/>
      <c r="AG130" s="582"/>
      <c r="AH130" s="582"/>
      <c r="AI130" s="582"/>
      <c r="AJ130" s="582"/>
      <c r="AK130" s="582"/>
      <c r="AL130" s="582"/>
      <c r="AM130" s="582"/>
      <c r="AN130" s="582"/>
      <c r="AO130" s="582"/>
      <c r="AP130" s="582"/>
      <c r="AQ130" s="582"/>
      <c r="AR130" s="582"/>
      <c r="AS130" s="582"/>
      <c r="AT130" s="582"/>
      <c r="AU130" s="582"/>
      <c r="AV130" s="582"/>
      <c r="AW130" s="582"/>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577" t="s">
        <v>88</v>
      </c>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7"/>
      <c r="AK132" s="577"/>
      <c r="AL132" s="577"/>
      <c r="AM132" s="577"/>
      <c r="AN132" s="577"/>
      <c r="AO132" s="577"/>
      <c r="AP132" s="577"/>
      <c r="AQ132" s="577"/>
      <c r="AR132" s="577"/>
      <c r="AS132" s="577"/>
      <c r="AT132" s="577"/>
      <c r="AU132" s="577"/>
      <c r="AV132" s="577"/>
      <c r="AW132" s="577"/>
      <c r="AX132" s="176"/>
    </row>
    <row r="133" spans="2:50" s="172" customFormat="1" ht="12.75" x14ac:dyDescent="0.2">
      <c r="C133" s="179"/>
      <c r="D133" s="179"/>
      <c r="E133" s="179"/>
      <c r="F133" s="179"/>
      <c r="G133" s="179"/>
      <c r="H133" s="179"/>
      <c r="I133" s="179"/>
      <c r="J133" s="179"/>
      <c r="K133" s="179"/>
      <c r="L133" s="179"/>
      <c r="M133" s="577"/>
      <c r="N133" s="577"/>
      <c r="O133" s="577"/>
      <c r="P133" s="577"/>
      <c r="Q133" s="577"/>
      <c r="R133" s="577"/>
      <c r="S133" s="577"/>
      <c r="T133" s="577"/>
      <c r="U133" s="577"/>
      <c r="V133" s="577"/>
      <c r="W133" s="577"/>
      <c r="X133" s="577"/>
      <c r="Y133" s="577"/>
      <c r="Z133" s="577"/>
      <c r="AA133" s="577"/>
      <c r="AB133" s="577"/>
      <c r="AC133" s="577"/>
      <c r="AD133" s="577"/>
      <c r="AE133" s="577"/>
      <c r="AF133" s="577"/>
      <c r="AG133" s="577"/>
      <c r="AH133" s="577"/>
      <c r="AI133" s="577"/>
      <c r="AJ133" s="577"/>
      <c r="AK133" s="577"/>
      <c r="AL133" s="577"/>
      <c r="AM133" s="577"/>
      <c r="AN133" s="577"/>
      <c r="AO133" s="577"/>
      <c r="AP133" s="577"/>
      <c r="AQ133" s="577"/>
      <c r="AR133" s="577"/>
      <c r="AS133" s="577"/>
      <c r="AT133" s="577"/>
      <c r="AU133" s="577"/>
      <c r="AV133" s="577"/>
      <c r="AW133" s="577"/>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65</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66</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105</v>
      </c>
      <c r="R150" s="195"/>
    </row>
    <row r="151" spans="2:49" s="172" customFormat="1" ht="14.25" hidden="1" x14ac:dyDescent="0.2">
      <c r="C151" s="185"/>
      <c r="Q151" s="196" t="s">
        <v>106</v>
      </c>
      <c r="R151" s="195"/>
    </row>
    <row r="152" spans="2:49" s="172" customFormat="1" ht="14.25" hidden="1" x14ac:dyDescent="0.2">
      <c r="C152" s="185"/>
      <c r="Q152" s="196" t="s">
        <v>107</v>
      </c>
      <c r="R152" s="195"/>
    </row>
    <row r="153" spans="2:49" s="172" customFormat="1" ht="12.75" hidden="1" x14ac:dyDescent="0.2">
      <c r="C153" s="185"/>
      <c r="Q153" s="196" t="s">
        <v>108</v>
      </c>
    </row>
    <row r="154" spans="2:49" s="172" customFormat="1" ht="12.75" hidden="1" x14ac:dyDescent="0.2">
      <c r="C154" s="185"/>
    </row>
    <row r="155" spans="2:49" s="172" customFormat="1" ht="12.75" hidden="1" x14ac:dyDescent="0.2">
      <c r="C155" s="185"/>
      <c r="R155" s="172" t="s">
        <v>67</v>
      </c>
    </row>
    <row r="156" spans="2:49" s="172" customFormat="1" ht="12.75" hidden="1" x14ac:dyDescent="0.25">
      <c r="R156" s="172" t="s">
        <v>68</v>
      </c>
    </row>
    <row r="157" spans="2:49" s="172" customFormat="1" ht="12.75" hidden="1" x14ac:dyDescent="0.25"/>
    <row r="158" spans="2:49" s="172" customFormat="1" ht="12.75" hidden="1" x14ac:dyDescent="0.25"/>
    <row r="159" spans="2:49" s="172" customFormat="1" ht="12.75" hidden="1" x14ac:dyDescent="0.25">
      <c r="R159" s="172" t="s">
        <v>97</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rWrr8bSZq3OwmHY0xYq4vbKUpI7SbG9xXex+rzn8hIPxspuerqcsZX0G5t9ia5oymnbqSgiTKOMduq+RY4fH9A==" saltValue="BDFWTzSxCRIAdNWBv62Flg==" spinCount="100000" sheet="1" objects="1" scenarios="1"/>
  <customSheetViews>
    <customSheetView guid="{8BBDF041-1EC5-4F43-8AC5-BFD5AE5CB39A}" showPageBreaks="1" zeroValues="0" fitToPage="1" printArea="1" hiddenRows="1" topLeftCell="A64">
      <selection activeCell="B93" sqref="B93:AW93"/>
      <colBreaks count="1" manualBreakCount="1">
        <brk id="61" max="1048575" man="1"/>
      </colBreaks>
      <pageMargins left="0" right="0" top="0" bottom="0" header="0" footer="0"/>
      <printOptions horizontalCentered="1" verticalCentered="1"/>
      <pageSetup paperSize="9" scale="56" fitToWidth="0" orientation="portrait" r:id="rId1"/>
    </customSheetView>
  </customSheetViews>
  <mergeCells count="137">
    <mergeCell ref="AC64:AL65"/>
    <mergeCell ref="AZ57:BI57"/>
    <mergeCell ref="B58:Q59"/>
    <mergeCell ref="R58:AB59"/>
    <mergeCell ref="AC58:AL59"/>
    <mergeCell ref="AZ59:BG59"/>
    <mergeCell ref="B60:Q61"/>
    <mergeCell ref="R60:AB61"/>
    <mergeCell ref="AC60:AL61"/>
    <mergeCell ref="B62:Q63"/>
    <mergeCell ref="R62:AB63"/>
    <mergeCell ref="AC62:AL63"/>
    <mergeCell ref="M132:AW133"/>
    <mergeCell ref="B104:AW104"/>
    <mergeCell ref="B106:AW106"/>
    <mergeCell ref="B110:AW114"/>
    <mergeCell ref="G116:AI119"/>
    <mergeCell ref="B126:AW130"/>
    <mergeCell ref="B32:AW32"/>
    <mergeCell ref="B33:Q35"/>
    <mergeCell ref="R33:AB35"/>
    <mergeCell ref="AC33:AW33"/>
    <mergeCell ref="AC34:AL35"/>
    <mergeCell ref="AM34:AW35"/>
    <mergeCell ref="B46:Q47"/>
    <mergeCell ref="B48:Q49"/>
    <mergeCell ref="B50:Q51"/>
    <mergeCell ref="B66:Q67"/>
    <mergeCell ref="B68:Q69"/>
    <mergeCell ref="AC50:AL51"/>
    <mergeCell ref="AC66:AL67"/>
    <mergeCell ref="L86:Q86"/>
    <mergeCell ref="U86:V86"/>
    <mergeCell ref="B90:AW90"/>
    <mergeCell ref="AK117:AV122"/>
    <mergeCell ref="B82:AW82"/>
    <mergeCell ref="AK86:AO86"/>
    <mergeCell ref="X84:AC84"/>
    <mergeCell ref="L84:P84"/>
    <mergeCell ref="X86:AC86"/>
    <mergeCell ref="B109:AW109"/>
    <mergeCell ref="B89:AW89"/>
    <mergeCell ref="AC121:AD121"/>
    <mergeCell ref="D96:AO100"/>
    <mergeCell ref="AP96:AW99"/>
    <mergeCell ref="C121:G121"/>
    <mergeCell ref="L121:R121"/>
    <mergeCell ref="W121:X121"/>
    <mergeCell ref="AF88:AH88"/>
    <mergeCell ref="L88:N88"/>
    <mergeCell ref="G88:J88"/>
    <mergeCell ref="AI84:AP84"/>
    <mergeCell ref="AK116:AV116"/>
    <mergeCell ref="M28:Y28"/>
    <mergeCell ref="M22:Y22"/>
    <mergeCell ref="M24:Y24"/>
    <mergeCell ref="B20:AW20"/>
    <mergeCell ref="M26:Y26"/>
    <mergeCell ref="AH22:AV22"/>
    <mergeCell ref="AH24:AV24"/>
    <mergeCell ref="AN48:AV68"/>
    <mergeCell ref="AN70:AV72"/>
    <mergeCell ref="AC70:AL71"/>
    <mergeCell ref="AC72:AL73"/>
    <mergeCell ref="R66:AB67"/>
    <mergeCell ref="AC68:AL69"/>
    <mergeCell ref="B52:Q53"/>
    <mergeCell ref="R52:AB53"/>
    <mergeCell ref="AC52:AL53"/>
    <mergeCell ref="B54:Q55"/>
    <mergeCell ref="R54:AB55"/>
    <mergeCell ref="AC54:AL55"/>
    <mergeCell ref="B56:Q57"/>
    <mergeCell ref="R56:AB57"/>
    <mergeCell ref="AC56:AL57"/>
    <mergeCell ref="B64:Q65"/>
    <mergeCell ref="R64:AB65"/>
    <mergeCell ref="B1:AW1"/>
    <mergeCell ref="B3:AW3"/>
    <mergeCell ref="M7:Y7"/>
    <mergeCell ref="M13:Q13"/>
    <mergeCell ref="R13:S13"/>
    <mergeCell ref="M15:Y15"/>
    <mergeCell ref="M11:Y11"/>
    <mergeCell ref="AH5:AV5"/>
    <mergeCell ref="AH7:AV7"/>
    <mergeCell ref="AH9:AV9"/>
    <mergeCell ref="AH15:AV15"/>
    <mergeCell ref="T13:Y13"/>
    <mergeCell ref="AH11:AV11"/>
    <mergeCell ref="M5:Q5"/>
    <mergeCell ref="T5:Y5"/>
    <mergeCell ref="R5:S5"/>
    <mergeCell ref="M9:Q9"/>
    <mergeCell ref="AH13:AV13"/>
    <mergeCell ref="BL35:BQ35"/>
    <mergeCell ref="R36:AB37"/>
    <mergeCell ref="R38:AB39"/>
    <mergeCell ref="R40:AB41"/>
    <mergeCell ref="R42:AB43"/>
    <mergeCell ref="R44:AB45"/>
    <mergeCell ref="B36:Q37"/>
    <mergeCell ref="B38:Q39"/>
    <mergeCell ref="B40:Q41"/>
    <mergeCell ref="B42:Q43"/>
    <mergeCell ref="B44:Q45"/>
    <mergeCell ref="AN38:AV40"/>
    <mergeCell ref="AN44:AV45"/>
    <mergeCell ref="AC36:AL37"/>
    <mergeCell ref="AC38:AL39"/>
    <mergeCell ref="AC40:AL41"/>
    <mergeCell ref="AC42:AL43"/>
    <mergeCell ref="AC44:AL45"/>
    <mergeCell ref="AC74:AL75"/>
    <mergeCell ref="R50:AB51"/>
    <mergeCell ref="AZ71:BI71"/>
    <mergeCell ref="AZ73:BG73"/>
    <mergeCell ref="AC76:AL77"/>
    <mergeCell ref="AC78:AL79"/>
    <mergeCell ref="M17:Y17"/>
    <mergeCell ref="G92:AE92"/>
    <mergeCell ref="G94:AE94"/>
    <mergeCell ref="R46:AB47"/>
    <mergeCell ref="R48:AB49"/>
    <mergeCell ref="B70:Q71"/>
    <mergeCell ref="B72:Q73"/>
    <mergeCell ref="B74:Q75"/>
    <mergeCell ref="B76:Q77"/>
    <mergeCell ref="B78:Q79"/>
    <mergeCell ref="R74:AB75"/>
    <mergeCell ref="R76:AB77"/>
    <mergeCell ref="R78:AB79"/>
    <mergeCell ref="AC46:AL47"/>
    <mergeCell ref="AC48:AL49"/>
    <mergeCell ref="R68:AB69"/>
    <mergeCell ref="R70:AB71"/>
    <mergeCell ref="R72:AB73"/>
  </mergeCells>
  <dataValidations xWindow="447" yWindow="434" count="56">
    <dataValidation allowBlank="1" showInputMessage="1" showErrorMessage="1" prompt="Merci d'indiquer vos noms et prénoms en majuscules" sqref="Z10 Z7:Z8" xr:uid="{FDCF5684-15CE-49F5-8D4C-47285E0C970B}"/>
    <dataValidation allowBlank="1" showInputMessage="1" showErrorMessage="1" promptTitle="Numéro sécurité sociale" prompt="Données obligatoires" sqref="AA6 AA23" xr:uid="{B7C796CA-097E-430A-A023-D64E0D6285EE}"/>
    <dataValidation allowBlank="1" showInputMessage="1" showErrorMessage="1" sqref="AW13:IA13 AK19 AN19:AW19 Z28:IA28 AU14" xr:uid="{80BDAD62-BF21-4F3C-8102-0585975E0E7F}"/>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BCA1F492-0B77-4019-9E2C-821436A08761}"/>
    <dataValidation allowBlank="1" showErrorMessage="1" promptTitle="Optiion gestion pilotée du PERCO" sqref="AW105 AW115 AW101:AW103 AW107:AW108" xr:uid="{1D432354-F70A-4BCD-8703-F676F4C52B7B}"/>
    <dataValidation type="list" allowBlank="1" showInputMessage="1" showErrorMessage="1" promptTitle="Optiion gestion pilotée du PERCO" prompt="Sélectionnez OUI pour activer l'option de gestion pilotée, Attention vous ne pouvez pas investir sur d'autres fonds." sqref="AW91 AW80:AW88" xr:uid="{E6406ED5-087E-4320-8843-32CB8B998983}">
      <formula1>$Q$151:$Q$152</formula1>
    </dataValidation>
    <dataValidation type="list" allowBlank="1" showInputMessage="1" showErrorMessage="1" sqref="M15:Y15" xr:uid="{65F759CB-064B-4A8B-BAEE-0ADB6B6E060D}">
      <formula1>$P$145:$P$147</formula1>
    </dataValidation>
    <dataValidation type="list" allowBlank="1" showInputMessage="1" showErrorMessage="1" sqref="C116" xr:uid="{10C66E3C-B19F-4618-A958-9CBBD192A9FA}">
      <formula1>$R$158:$R$159</formula1>
    </dataValidation>
    <dataValidation errorStyle="information" allowBlank="1" showInputMessage="1" showErrorMessage="1" error="Données non valides" promptTitle="Données nécessaires" sqref="M22:Y22" xr:uid="{8C14FE28-DBFC-4A37-A4B7-1733C31283E8}"/>
    <dataValidation type="textLength" allowBlank="1" showInputMessage="1" showErrorMessage="1" errorTitle="N° de Sécurité sociale invalide" error="Veuillez saisir un numéro de Sécurité sociale à 13 ou 15 chiffres." prompt="Compris en 13 et 15 caractères (la clé n'est pas obligatoire)_x000a_" sqref="M7:Y7" xr:uid="{D5412E1C-DC81-4285-829F-A11F494D9849}">
      <formula1>13</formula1>
      <formula2>15</formula2>
    </dataValidation>
    <dataValidation errorStyle="information" allowBlank="1" showInputMessage="1" showErrorMessage="1" error="Données non valides" sqref="AH13:AV13" xr:uid="{58792E20-F15E-4735-AAA1-E82C0FCA9B57}"/>
    <dataValidation type="custom" showInputMessage="1" showErrorMessage="1" errorTitle="Information épargnant manquante" error="Vous devez renseigner toutes les informations personnelles de l’épargnant afin de réaliser la répartition des versements. " sqref="AC78:AL79" xr:uid="{AB8AA78C-F7A2-4686-9F80-A0F6EB49776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N44:AV45" xr:uid="{499834B1-E57E-495E-8B08-A2EA814363E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8:AB39" xr:uid="{F010D441-69A8-4B18-9B84-6FC2834C13E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0:AB41" xr:uid="{F5FF35E5-1DAF-4302-9535-0A5589D9412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2:AB43" xr:uid="{5370BB11-F5F3-489F-A760-6A7C6DA7802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4:AB45" xr:uid="{50E28FB4-A553-4BDC-8C16-926D7D220B6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6:AB47" xr:uid="{87C52C40-04C3-4B3F-9989-815D1FB79A7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8:AB49" xr:uid="{9A95AD18-B0F0-4752-9D4A-E17DD33E700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0:AB51" xr:uid="{DB68E574-0984-4FC0-8B34-28589235B85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2:AB53" xr:uid="{B41FC91F-A8E4-4B33-9395-57C89C7850F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4:AB55" xr:uid="{D67C0ED0-244F-48A1-985F-E606D918D0D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6:AB57" xr:uid="{0B3BEBD7-B145-4991-9E78-5F35B5DF3EB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8:AB59" xr:uid="{CD325814-88DE-49DA-99DC-333CECA1DB1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0:AB61" xr:uid="{4020A060-3678-48A6-9504-3E172008635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2:AB63" xr:uid="{50689C8A-F79C-44B4-B0FC-02AE6885310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4:AB65" xr:uid="{9FED1B79-990A-41AE-937A-A8824210244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6:AB67" xr:uid="{83042171-9101-4CEC-A07A-0C6078BB109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8:AB69" xr:uid="{DAC42F66-5354-46C0-9995-D6693956CD0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0:AB71" xr:uid="{983E8966-67CA-402F-B1AA-852B150D98D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2:AB73" xr:uid="{C2AEDC8E-7C3D-4B18-8260-330C6787224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4:AB75" xr:uid="{E3E92F69-0D6A-4D11-8FFE-EFB27769293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6:AB77" xr:uid="{CC2EC58F-38AF-4906-80B4-9C3E66563F8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8:AB79" xr:uid="{6518802F-2390-4B72-942E-B07BCD4D28E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6:AL37" xr:uid="{A36DD701-EFB3-4927-BBDB-7DA585127D8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8:AL39" xr:uid="{70AC1D91-0508-41D5-8413-8E7B6161A37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0:AL41" xr:uid="{BAD06F5B-C6CC-4560-8504-3E7BB7AEAA9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2:AL43" xr:uid="{C22DF6E3-99D3-42D8-AFC1-1296FAC12EB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4:AL45" xr:uid="{33EE1245-3FF5-4B2B-B485-C9D8439EB78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6:AL47" xr:uid="{A120C3C8-FA45-4F8F-A830-C8015EA4EA5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8:AL49" xr:uid="{FCCD6D5E-2731-4C3E-B974-C58D217A7AB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0:AL51" xr:uid="{265A667F-3015-49C3-BF8C-98BEF2842A4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2:AL53" xr:uid="{E64CE486-3D16-4846-AF8D-EB2000D166A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4:AL55" xr:uid="{A492341A-C745-4F34-82B4-5A47739525A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6:AL57" xr:uid="{359249E6-C678-42F6-B5A7-0177D9C3CC6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8:AL59" xr:uid="{5189291E-4100-4D1E-ABB9-41A00ED6333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0:AL61" xr:uid="{46479C04-8CC0-43CF-AF9F-E4DA752484F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2:AL63" xr:uid="{9B8C6FAA-84C0-4942-8207-A723266985F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4:AL65" xr:uid="{04AB4F7E-AE02-4ED7-93F2-C7BF198EAB5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6:AL67" xr:uid="{0C49C275-7C24-40BD-A9C4-326B5FDCE55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8:AL69" xr:uid="{4D9AB106-70D9-4FBE-B983-E5A5732A74B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0:AL71" xr:uid="{74C1A7FA-1244-49AF-B906-E074CB6D561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2:AL73" xr:uid="{7C2C7496-9F93-4AD5-B912-E1E1E7194EC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4:AL75" xr:uid="{1466B251-CFF6-4B4A-ADF3-09FAB039DE4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6:AL77" xr:uid="{E3251AD7-6CA3-454B-BA73-DBFE79B8CAB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6:AB37" xr:uid="{E57E0111-9CB0-4E83-A0BD-DE0EA55C0E57}">
      <formula1>AND(T5&lt;&gt;"",M7&lt;&gt;"",M9&lt;&gt;"",Y9&lt;&gt;"",M11&lt;&gt;"",M13&lt;&gt;"",T13&lt;&gt;"",M15&lt;&gt;"",AH5&lt;&gt;"",AH7&lt;&gt;"",AH9&lt;&gt;"",AH11&lt;&gt;"",AH13&lt;&gt;"",AH15&lt;&gt;"")</formula1>
    </dataValidation>
  </dataValidations>
  <hyperlinks>
    <hyperlink ref="AP96:AW99" location="'Modalités de versement'!A1" display="Plus d'information &gt;" xr:uid="{5F16EA0A-B9ED-4EC4-B3FB-B89CD186BB76}"/>
  </hyperlinks>
  <printOptions horizontalCentered="1" verticalCentered="1"/>
  <pageMargins left="0" right="0" top="0" bottom="0" header="0" footer="0"/>
  <pageSetup paperSize="9" scale="54" fitToWidth="0" orientation="portrait" r:id="rId2"/>
  <colBreaks count="1" manualBreakCount="1">
    <brk id="61" max="1048575" man="1"/>
  </colBreaks>
  <ignoredErrors>
    <ignoredError sqref="M22 M24 M28" unlocked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5128" r:id="rId5" name="Check Box 8">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5129" r:id="rId6" name="Check Box 9">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61E555C2-0B84-420A-8C53-EE64CF349A26}">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xWindow="447" yWindow="434" count="3">
        <x14:dataValidation type="list" allowBlank="1" showInputMessage="1" showErrorMessage="1" xr:uid="{CCA8BC50-7157-46A3-845F-3CA11265AB02}">
          <x14:formula1>
            <xm:f>Données!$C$16:$C$19</xm:f>
          </x14:formula1>
          <xm:sqref>AN38</xm:sqref>
        </x14:dataValidation>
        <x14:dataValidation type="list" allowBlank="1" showInputMessage="1" showErrorMessage="1" xr:uid="{AC1F6AA7-B18F-44FA-9271-38820FA076D5}">
          <x14:formula1>
            <xm:f>Données!$C$28:$C$31</xm:f>
          </x14:formula1>
          <xm:sqref>M17:Y17</xm:sqref>
        </x14:dataValidation>
        <x14:dataValidation type="list" allowBlank="1" showInputMessage="1" showErrorMessage="1" xr:uid="{37407D2F-220C-4A0A-A5DE-D745D5FACCBF}">
          <x14:formula1>
            <xm:f>Données!$C$36:$C$38</xm:f>
          </x14:formula1>
          <xm:sqref>M5:Q5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85C5D-FE09-4944-A36C-79F47AE86DC9}">
  <sheetPr codeName="Feuil6">
    <pageSetUpPr fitToPage="1"/>
  </sheetPr>
  <dimension ref="B1:CG569"/>
  <sheetViews>
    <sheetView showZeros="0" zoomScaleNormal="100" workbookViewId="0">
      <selection activeCell="R46" sqref="R46:AB47"/>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17" t="s">
        <v>52</v>
      </c>
      <c r="C1" s="517"/>
      <c r="D1" s="517"/>
      <c r="E1" s="517"/>
      <c r="F1" s="517"/>
      <c r="G1" s="517"/>
      <c r="H1" s="517"/>
      <c r="I1" s="517"/>
      <c r="J1" s="517"/>
      <c r="K1" s="517"/>
      <c r="L1" s="517"/>
      <c r="M1" s="517"/>
      <c r="N1" s="517"/>
      <c r="O1" s="517"/>
      <c r="P1" s="517"/>
      <c r="Q1" s="517"/>
      <c r="R1" s="517"/>
      <c r="S1" s="517"/>
      <c r="T1" s="517"/>
      <c r="U1" s="517"/>
      <c r="V1" s="517"/>
      <c r="W1" s="517"/>
      <c r="X1" s="517"/>
      <c r="Y1" s="517"/>
      <c r="Z1" s="517"/>
      <c r="AA1" s="517"/>
      <c r="AB1" s="517"/>
      <c r="AC1" s="517"/>
      <c r="AD1" s="517"/>
      <c r="AE1" s="517"/>
      <c r="AF1" s="517"/>
      <c r="AG1" s="517"/>
      <c r="AH1" s="517"/>
      <c r="AI1" s="517"/>
      <c r="AJ1" s="517"/>
      <c r="AK1" s="517"/>
      <c r="AL1" s="517"/>
      <c r="AM1" s="517"/>
      <c r="AN1" s="517"/>
      <c r="AO1" s="517"/>
      <c r="AP1" s="517"/>
      <c r="AQ1" s="517"/>
      <c r="AR1" s="517"/>
      <c r="AS1" s="517"/>
      <c r="AT1" s="517"/>
      <c r="AU1" s="517"/>
      <c r="AV1" s="517"/>
      <c r="AW1" s="517"/>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18" t="s">
        <v>69</v>
      </c>
      <c r="C3" s="518"/>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518"/>
      <c r="AJ3" s="518"/>
      <c r="AK3" s="518"/>
      <c r="AL3" s="518"/>
      <c r="AM3" s="518"/>
      <c r="AN3" s="518"/>
      <c r="AO3" s="518"/>
      <c r="AP3" s="518"/>
      <c r="AQ3" s="518"/>
      <c r="AR3" s="518"/>
      <c r="AS3" s="518"/>
      <c r="AT3" s="518"/>
      <c r="AU3" s="518"/>
      <c r="AV3" s="518"/>
      <c r="AW3" s="518"/>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151</v>
      </c>
      <c r="D5" s="243"/>
      <c r="E5" s="243"/>
      <c r="F5" s="244"/>
      <c r="G5" s="245"/>
      <c r="H5" s="245"/>
      <c r="I5" s="245"/>
      <c r="J5" s="245"/>
      <c r="K5" s="245"/>
      <c r="L5" s="245"/>
      <c r="M5" s="529"/>
      <c r="N5" s="530"/>
      <c r="O5" s="530"/>
      <c r="P5" s="530"/>
      <c r="Q5" s="531"/>
      <c r="R5" s="525" t="s">
        <v>188</v>
      </c>
      <c r="S5" s="525"/>
      <c r="T5" s="477"/>
      <c r="U5" s="478"/>
      <c r="V5" s="478"/>
      <c r="W5" s="478"/>
      <c r="X5" s="478"/>
      <c r="Y5" s="479"/>
      <c r="Z5" s="246"/>
      <c r="AA5" s="242"/>
      <c r="AB5" s="242" t="s">
        <v>189</v>
      </c>
      <c r="AC5" s="237"/>
      <c r="AD5" s="246"/>
      <c r="AE5" s="237"/>
      <c r="AF5" s="240"/>
      <c r="AG5" s="240"/>
      <c r="AH5" s="526"/>
      <c r="AI5" s="527"/>
      <c r="AJ5" s="527"/>
      <c r="AK5" s="527"/>
      <c r="AL5" s="527"/>
      <c r="AM5" s="527"/>
      <c r="AN5" s="527"/>
      <c r="AO5" s="527"/>
      <c r="AP5" s="527"/>
      <c r="AQ5" s="527"/>
      <c r="AR5" s="527"/>
      <c r="AS5" s="527"/>
      <c r="AT5" s="527"/>
      <c r="AU5" s="527"/>
      <c r="AV5" s="528"/>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197</v>
      </c>
      <c r="D7" s="243"/>
      <c r="E7" s="243"/>
      <c r="F7" s="244"/>
      <c r="G7" s="248"/>
      <c r="H7" s="248"/>
      <c r="I7" s="248"/>
      <c r="J7" s="248"/>
      <c r="K7" s="248"/>
      <c r="L7" s="249"/>
      <c r="M7" s="519"/>
      <c r="N7" s="520"/>
      <c r="O7" s="520"/>
      <c r="P7" s="520"/>
      <c r="Q7" s="520"/>
      <c r="R7" s="520"/>
      <c r="S7" s="520"/>
      <c r="T7" s="520"/>
      <c r="U7" s="520"/>
      <c r="V7" s="520"/>
      <c r="W7" s="520"/>
      <c r="X7" s="520"/>
      <c r="Y7" s="521"/>
      <c r="Z7" s="250"/>
      <c r="AA7" s="244"/>
      <c r="AB7" s="251" t="s">
        <v>190</v>
      </c>
      <c r="AC7" s="244"/>
      <c r="AD7" s="244"/>
      <c r="AE7" s="244"/>
      <c r="AF7" s="240"/>
      <c r="AG7" s="240"/>
      <c r="AH7" s="526"/>
      <c r="AI7" s="527"/>
      <c r="AJ7" s="527"/>
      <c r="AK7" s="527"/>
      <c r="AL7" s="527"/>
      <c r="AM7" s="527"/>
      <c r="AN7" s="527"/>
      <c r="AO7" s="527"/>
      <c r="AP7" s="527"/>
      <c r="AQ7" s="527"/>
      <c r="AR7" s="527"/>
      <c r="AS7" s="527"/>
      <c r="AT7" s="527"/>
      <c r="AU7" s="527"/>
      <c r="AV7" s="528"/>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198</v>
      </c>
      <c r="D9" s="243"/>
      <c r="E9" s="243"/>
      <c r="F9" s="244"/>
      <c r="G9" s="248"/>
      <c r="H9" s="248"/>
      <c r="I9" s="248"/>
      <c r="J9" s="248"/>
      <c r="K9" s="248"/>
      <c r="L9" s="248"/>
      <c r="M9" s="532"/>
      <c r="N9" s="533"/>
      <c r="O9" s="533"/>
      <c r="P9" s="533"/>
      <c r="Q9" s="534"/>
      <c r="R9" s="252" t="s">
        <v>195</v>
      </c>
      <c r="S9" s="252"/>
      <c r="T9" s="252"/>
      <c r="U9" s="252"/>
      <c r="V9" s="252"/>
      <c r="W9" s="252"/>
      <c r="X9" s="242"/>
      <c r="Y9" s="233"/>
      <c r="Z9" s="253"/>
      <c r="AA9" s="253"/>
      <c r="AB9" s="254" t="s">
        <v>191</v>
      </c>
      <c r="AC9" s="253"/>
      <c r="AD9" s="253"/>
      <c r="AE9" s="244"/>
      <c r="AF9" s="240"/>
      <c r="AG9" s="240"/>
      <c r="AH9" s="526"/>
      <c r="AI9" s="527"/>
      <c r="AJ9" s="527"/>
      <c r="AK9" s="527"/>
      <c r="AL9" s="527"/>
      <c r="AM9" s="527"/>
      <c r="AN9" s="527"/>
      <c r="AO9" s="527"/>
      <c r="AP9" s="527"/>
      <c r="AQ9" s="527"/>
      <c r="AR9" s="527"/>
      <c r="AS9" s="527"/>
      <c r="AT9" s="527"/>
      <c r="AU9" s="527"/>
      <c r="AV9" s="528"/>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199</v>
      </c>
      <c r="D11" s="243"/>
      <c r="E11" s="243"/>
      <c r="F11" s="244"/>
      <c r="G11" s="248"/>
      <c r="H11" s="248"/>
      <c r="I11" s="248"/>
      <c r="J11" s="248"/>
      <c r="K11" s="248"/>
      <c r="L11" s="248"/>
      <c r="M11" s="522"/>
      <c r="N11" s="523"/>
      <c r="O11" s="523"/>
      <c r="P11" s="523"/>
      <c r="Q11" s="523"/>
      <c r="R11" s="523"/>
      <c r="S11" s="523"/>
      <c r="T11" s="523"/>
      <c r="U11" s="523"/>
      <c r="V11" s="523"/>
      <c r="W11" s="523"/>
      <c r="X11" s="523"/>
      <c r="Y11" s="524"/>
      <c r="Z11" s="253"/>
      <c r="AA11" s="253"/>
      <c r="AB11" s="247" t="s">
        <v>192</v>
      </c>
      <c r="AC11" s="253"/>
      <c r="AD11" s="253"/>
      <c r="AE11" s="244"/>
      <c r="AF11" s="240"/>
      <c r="AG11" s="240"/>
      <c r="AH11" s="522"/>
      <c r="AI11" s="523"/>
      <c r="AJ11" s="523"/>
      <c r="AK11" s="523"/>
      <c r="AL11" s="523"/>
      <c r="AM11" s="523"/>
      <c r="AN11" s="523"/>
      <c r="AO11" s="523"/>
      <c r="AP11" s="523"/>
      <c r="AQ11" s="523"/>
      <c r="AR11" s="523"/>
      <c r="AS11" s="523"/>
      <c r="AT11" s="523"/>
      <c r="AU11" s="523"/>
      <c r="AV11" s="524"/>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200</v>
      </c>
      <c r="D13" s="243"/>
      <c r="E13" s="243"/>
      <c r="F13" s="244"/>
      <c r="G13" s="240"/>
      <c r="H13" s="240"/>
      <c r="I13" s="240"/>
      <c r="J13" s="240"/>
      <c r="K13" s="240"/>
      <c r="L13" s="240"/>
      <c r="M13" s="522"/>
      <c r="N13" s="523"/>
      <c r="O13" s="523"/>
      <c r="P13" s="523"/>
      <c r="Q13" s="524"/>
      <c r="R13" s="525" t="s">
        <v>196</v>
      </c>
      <c r="S13" s="525"/>
      <c r="T13" s="477"/>
      <c r="U13" s="478"/>
      <c r="V13" s="478"/>
      <c r="W13" s="478"/>
      <c r="X13" s="478"/>
      <c r="Y13" s="479"/>
      <c r="Z13" s="253"/>
      <c r="AA13" s="253"/>
      <c r="AB13" s="256" t="s">
        <v>193</v>
      </c>
      <c r="AC13" s="257"/>
      <c r="AD13" s="257"/>
      <c r="AE13" s="244"/>
      <c r="AF13" s="257"/>
      <c r="AG13" s="257"/>
      <c r="AH13" s="535"/>
      <c r="AI13" s="536"/>
      <c r="AJ13" s="536"/>
      <c r="AK13" s="536"/>
      <c r="AL13" s="536"/>
      <c r="AM13" s="536"/>
      <c r="AN13" s="536"/>
      <c r="AO13" s="536"/>
      <c r="AP13" s="536"/>
      <c r="AQ13" s="536"/>
      <c r="AR13" s="536"/>
      <c r="AS13" s="536"/>
      <c r="AT13" s="536"/>
      <c r="AU13" s="536"/>
      <c r="AV13" s="537"/>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201</v>
      </c>
      <c r="D15" s="243"/>
      <c r="E15" s="243"/>
      <c r="F15" s="244"/>
      <c r="G15" s="258"/>
      <c r="H15" s="258"/>
      <c r="I15" s="258"/>
      <c r="J15" s="258"/>
      <c r="K15" s="258"/>
      <c r="L15" s="258"/>
      <c r="M15" s="477"/>
      <c r="N15" s="478"/>
      <c r="O15" s="478"/>
      <c r="P15" s="478"/>
      <c r="Q15" s="478"/>
      <c r="R15" s="478"/>
      <c r="S15" s="478"/>
      <c r="T15" s="478"/>
      <c r="U15" s="478"/>
      <c r="V15" s="478"/>
      <c r="W15" s="478"/>
      <c r="X15" s="478"/>
      <c r="Y15" s="479"/>
      <c r="Z15" s="259"/>
      <c r="AA15" s="260"/>
      <c r="AB15" s="261" t="s">
        <v>194</v>
      </c>
      <c r="AC15" s="262"/>
      <c r="AD15" s="263"/>
      <c r="AE15" s="244"/>
      <c r="AF15" s="264"/>
      <c r="AG15" s="237"/>
      <c r="AH15" s="526"/>
      <c r="AI15" s="527"/>
      <c r="AJ15" s="527"/>
      <c r="AK15" s="527"/>
      <c r="AL15" s="527"/>
      <c r="AM15" s="527"/>
      <c r="AN15" s="527"/>
      <c r="AO15" s="527"/>
      <c r="AP15" s="527"/>
      <c r="AQ15" s="527"/>
      <c r="AR15" s="527"/>
      <c r="AS15" s="527"/>
      <c r="AT15" s="527"/>
      <c r="AU15" s="527"/>
      <c r="AV15" s="528"/>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167</v>
      </c>
      <c r="D17" s="243"/>
      <c r="E17" s="243"/>
      <c r="F17" s="244"/>
      <c r="G17" s="258"/>
      <c r="H17" s="258"/>
      <c r="I17" s="258"/>
      <c r="J17" s="258"/>
      <c r="K17" s="258"/>
      <c r="L17" s="258"/>
      <c r="M17" s="477"/>
      <c r="N17" s="478"/>
      <c r="O17" s="478"/>
      <c r="P17" s="478"/>
      <c r="Q17" s="478"/>
      <c r="R17" s="478"/>
      <c r="S17" s="478"/>
      <c r="T17" s="478"/>
      <c r="U17" s="478"/>
      <c r="V17" s="478"/>
      <c r="W17" s="478"/>
      <c r="X17" s="478"/>
      <c r="Y17" s="479"/>
      <c r="Z17" s="265" t="s">
        <v>169</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544" t="s">
        <v>70</v>
      </c>
      <c r="C20" s="544"/>
      <c r="D20" s="544"/>
      <c r="E20" s="544"/>
      <c r="F20" s="544"/>
      <c r="G20" s="544"/>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41">
        <f>'Informations Entreprise'!$L$9</f>
        <v>0</v>
      </c>
      <c r="N22" s="542"/>
      <c r="O22" s="542"/>
      <c r="P22" s="542"/>
      <c r="Q22" s="542"/>
      <c r="R22" s="542"/>
      <c r="S22" s="542"/>
      <c r="T22" s="542"/>
      <c r="U22" s="542"/>
      <c r="V22" s="542"/>
      <c r="W22" s="542"/>
      <c r="X22" s="542"/>
      <c r="Y22" s="543"/>
      <c r="Z22" s="276"/>
      <c r="AA22" s="276"/>
      <c r="AB22" s="277" t="s">
        <v>71</v>
      </c>
      <c r="AC22" s="277"/>
      <c r="AD22" s="268"/>
      <c r="AE22" s="268"/>
      <c r="AF22" s="268"/>
      <c r="AG22" s="268"/>
      <c r="AH22" s="545">
        <f>'Informations Entreprise'!BA9</f>
        <v>0</v>
      </c>
      <c r="AI22" s="546"/>
      <c r="AJ22" s="546"/>
      <c r="AK22" s="546"/>
      <c r="AL22" s="546"/>
      <c r="AM22" s="546"/>
      <c r="AN22" s="546"/>
      <c r="AO22" s="546"/>
      <c r="AP22" s="546"/>
      <c r="AQ22" s="546"/>
      <c r="AR22" s="546"/>
      <c r="AS22" s="546"/>
      <c r="AT22" s="546"/>
      <c r="AU22" s="546"/>
      <c r="AV22" s="547"/>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8">
        <f>'Informations Entreprise'!$L$11</f>
        <v>0</v>
      </c>
      <c r="N24" s="539"/>
      <c r="O24" s="539"/>
      <c r="P24" s="539"/>
      <c r="Q24" s="539"/>
      <c r="R24" s="539"/>
      <c r="S24" s="539"/>
      <c r="T24" s="539"/>
      <c r="U24" s="539"/>
      <c r="V24" s="539"/>
      <c r="W24" s="539"/>
      <c r="X24" s="539"/>
      <c r="Y24" s="540"/>
      <c r="Z24" s="272"/>
      <c r="AA24" s="272"/>
      <c r="AB24" s="277" t="s">
        <v>147</v>
      </c>
      <c r="AC24" s="272"/>
      <c r="AD24" s="272"/>
      <c r="AE24" s="272"/>
      <c r="AF24" s="272"/>
      <c r="AG24" s="272"/>
      <c r="AH24" s="545" t="str">
        <f>'Informations Entreprise'!AM37</f>
        <v>Versements volontaires</v>
      </c>
      <c r="AI24" s="546"/>
      <c r="AJ24" s="546"/>
      <c r="AK24" s="546"/>
      <c r="AL24" s="546"/>
      <c r="AM24" s="546"/>
      <c r="AN24" s="546"/>
      <c r="AO24" s="546"/>
      <c r="AP24" s="546"/>
      <c r="AQ24" s="546"/>
      <c r="AR24" s="546"/>
      <c r="AS24" s="546"/>
      <c r="AT24" s="546"/>
      <c r="AU24" s="546"/>
      <c r="AV24" s="547"/>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72</v>
      </c>
      <c r="D26" s="274"/>
      <c r="E26" s="274"/>
      <c r="F26" s="274"/>
      <c r="G26" s="278"/>
      <c r="H26" s="278"/>
      <c r="I26" s="278"/>
      <c r="J26" s="278"/>
      <c r="K26" s="278"/>
      <c r="L26" s="278"/>
      <c r="M26" s="538">
        <f>'Informations Entreprise'!$L$15</f>
        <v>0</v>
      </c>
      <c r="N26" s="539"/>
      <c r="O26" s="539"/>
      <c r="P26" s="539"/>
      <c r="Q26" s="539"/>
      <c r="R26" s="539"/>
      <c r="S26" s="539"/>
      <c r="T26" s="539"/>
      <c r="U26" s="539"/>
      <c r="V26" s="539"/>
      <c r="W26" s="539"/>
      <c r="X26" s="539"/>
      <c r="Y26" s="540"/>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55</v>
      </c>
      <c r="D28" s="274"/>
      <c r="E28" s="274"/>
      <c r="F28" s="274"/>
      <c r="G28" s="271"/>
      <c r="H28" s="271"/>
      <c r="I28" s="271"/>
      <c r="J28" s="271"/>
      <c r="K28" s="271"/>
      <c r="L28" s="271"/>
      <c r="M28" s="538">
        <f>'Informations Entreprise'!$AM$15</f>
        <v>0</v>
      </c>
      <c r="N28" s="539"/>
      <c r="O28" s="539"/>
      <c r="P28" s="539"/>
      <c r="Q28" s="539"/>
      <c r="R28" s="539"/>
      <c r="S28" s="539"/>
      <c r="T28" s="539"/>
      <c r="U28" s="539"/>
      <c r="V28" s="539"/>
      <c r="W28" s="539"/>
      <c r="X28" s="539"/>
      <c r="Y28" s="540"/>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563" t="str">
        <f>IF('Informations Entreprise'!$AM$37="Abondement unilatéral", "RÉPARTITION DE L'ABONDEMENT UNILATÉRAL DANS LE PERCOL"," RÉPARTITION DES VERSEMENTS")</f>
        <v xml:space="preserve"> RÉPARTITION DES VERSEMENTS</v>
      </c>
      <c r="C32" s="564"/>
      <c r="D32" s="564"/>
      <c r="E32" s="564"/>
      <c r="F32" s="564"/>
      <c r="G32" s="564"/>
      <c r="H32" s="564"/>
      <c r="I32" s="564"/>
      <c r="J32" s="564"/>
      <c r="K32" s="564"/>
      <c r="L32" s="564"/>
      <c r="M32" s="564"/>
      <c r="N32" s="564"/>
      <c r="O32" s="564"/>
      <c r="P32" s="564"/>
      <c r="Q32" s="564"/>
      <c r="R32" s="564"/>
      <c r="S32" s="564"/>
      <c r="T32" s="564"/>
      <c r="U32" s="564"/>
      <c r="V32" s="564"/>
      <c r="W32" s="564"/>
      <c r="X32" s="564"/>
      <c r="Y32" s="564"/>
      <c r="Z32" s="564"/>
      <c r="AA32" s="564"/>
      <c r="AB32" s="564"/>
      <c r="AC32" s="564"/>
      <c r="AD32" s="564"/>
      <c r="AE32" s="564"/>
      <c r="AF32" s="564"/>
      <c r="AG32" s="564"/>
      <c r="AH32" s="564"/>
      <c r="AI32" s="564"/>
      <c r="AJ32" s="564"/>
      <c r="AK32" s="564"/>
      <c r="AL32" s="564"/>
      <c r="AM32" s="564"/>
      <c r="AN32" s="564"/>
      <c r="AO32" s="564"/>
      <c r="AP32" s="564"/>
      <c r="AQ32" s="564"/>
      <c r="AR32" s="564"/>
      <c r="AS32" s="564"/>
      <c r="AT32" s="564"/>
      <c r="AU32" s="564"/>
      <c r="AV32" s="564"/>
      <c r="AW32" s="565"/>
      <c r="AX32" s="126"/>
      <c r="AY32" s="126"/>
    </row>
    <row r="33" spans="2:81" ht="24.75" customHeight="1" x14ac:dyDescent="0.25">
      <c r="B33" s="583" t="s">
        <v>57</v>
      </c>
      <c r="C33" s="583"/>
      <c r="D33" s="583"/>
      <c r="E33" s="583"/>
      <c r="F33" s="583"/>
      <c r="G33" s="583"/>
      <c r="H33" s="583"/>
      <c r="I33" s="583"/>
      <c r="J33" s="583"/>
      <c r="K33" s="583"/>
      <c r="L33" s="583"/>
      <c r="M33" s="583"/>
      <c r="N33" s="583"/>
      <c r="O33" s="583"/>
      <c r="P33" s="583"/>
      <c r="Q33" s="583"/>
      <c r="R33" s="584" t="s">
        <v>78</v>
      </c>
      <c r="S33" s="584"/>
      <c r="T33" s="584"/>
      <c r="U33" s="584"/>
      <c r="V33" s="584"/>
      <c r="W33" s="584"/>
      <c r="X33" s="584"/>
      <c r="Y33" s="584"/>
      <c r="Z33" s="584"/>
      <c r="AA33" s="584"/>
      <c r="AB33" s="584"/>
      <c r="AC33" s="585" t="s">
        <v>79</v>
      </c>
      <c r="AD33" s="585"/>
      <c r="AE33" s="585"/>
      <c r="AF33" s="585"/>
      <c r="AG33" s="585"/>
      <c r="AH33" s="585"/>
      <c r="AI33" s="585"/>
      <c r="AJ33" s="585"/>
      <c r="AK33" s="585"/>
      <c r="AL33" s="585"/>
      <c r="AM33" s="585"/>
      <c r="AN33" s="585"/>
      <c r="AO33" s="585"/>
      <c r="AP33" s="585"/>
      <c r="AQ33" s="585"/>
      <c r="AR33" s="585"/>
      <c r="AS33" s="585"/>
      <c r="AT33" s="585"/>
      <c r="AU33" s="585"/>
      <c r="AV33" s="585"/>
      <c r="AW33" s="585"/>
      <c r="AX33" s="126"/>
      <c r="AY33" s="126"/>
    </row>
    <row r="34" spans="2:81" ht="3.75" customHeight="1" x14ac:dyDescent="0.25">
      <c r="B34" s="583"/>
      <c r="C34" s="583"/>
      <c r="D34" s="583"/>
      <c r="E34" s="583"/>
      <c r="F34" s="583"/>
      <c r="G34" s="583"/>
      <c r="H34" s="583"/>
      <c r="I34" s="583"/>
      <c r="J34" s="583"/>
      <c r="K34" s="583"/>
      <c r="L34" s="583"/>
      <c r="M34" s="583"/>
      <c r="N34" s="583"/>
      <c r="O34" s="583"/>
      <c r="P34" s="583"/>
      <c r="Q34" s="583"/>
      <c r="R34" s="584"/>
      <c r="S34" s="584"/>
      <c r="T34" s="584"/>
      <c r="U34" s="584"/>
      <c r="V34" s="584"/>
      <c r="W34" s="584"/>
      <c r="X34" s="584"/>
      <c r="Y34" s="584"/>
      <c r="Z34" s="584"/>
      <c r="AA34" s="584"/>
      <c r="AB34" s="584"/>
      <c r="AC34" s="586" t="s">
        <v>80</v>
      </c>
      <c r="AD34" s="587"/>
      <c r="AE34" s="587"/>
      <c r="AF34" s="587"/>
      <c r="AG34" s="587"/>
      <c r="AH34" s="587"/>
      <c r="AI34" s="587"/>
      <c r="AJ34" s="587"/>
      <c r="AK34" s="587"/>
      <c r="AL34" s="588"/>
      <c r="AM34" s="586" t="s">
        <v>81</v>
      </c>
      <c r="AN34" s="587"/>
      <c r="AO34" s="587"/>
      <c r="AP34" s="587"/>
      <c r="AQ34" s="587"/>
      <c r="AR34" s="587"/>
      <c r="AS34" s="587"/>
      <c r="AT34" s="587"/>
      <c r="AU34" s="587"/>
      <c r="AV34" s="587"/>
      <c r="AW34" s="588"/>
      <c r="AX34" s="126"/>
      <c r="AY34" s="126"/>
    </row>
    <row r="35" spans="2:81" ht="18" customHeight="1" x14ac:dyDescent="0.25">
      <c r="B35" s="583"/>
      <c r="C35" s="583"/>
      <c r="D35" s="583"/>
      <c r="E35" s="583"/>
      <c r="F35" s="583"/>
      <c r="G35" s="583"/>
      <c r="H35" s="583"/>
      <c r="I35" s="583"/>
      <c r="J35" s="583"/>
      <c r="K35" s="583"/>
      <c r="L35" s="583"/>
      <c r="M35" s="583"/>
      <c r="N35" s="583"/>
      <c r="O35" s="583"/>
      <c r="P35" s="583"/>
      <c r="Q35" s="583"/>
      <c r="R35" s="584"/>
      <c r="S35" s="584"/>
      <c r="T35" s="584"/>
      <c r="U35" s="584"/>
      <c r="V35" s="584"/>
      <c r="W35" s="584"/>
      <c r="X35" s="584"/>
      <c r="Y35" s="584"/>
      <c r="Z35" s="584"/>
      <c r="AA35" s="584"/>
      <c r="AB35" s="584"/>
      <c r="AC35" s="589"/>
      <c r="AD35" s="590"/>
      <c r="AE35" s="590"/>
      <c r="AF35" s="590"/>
      <c r="AG35" s="590"/>
      <c r="AH35" s="590"/>
      <c r="AI35" s="590"/>
      <c r="AJ35" s="590"/>
      <c r="AK35" s="590"/>
      <c r="AL35" s="591"/>
      <c r="AM35" s="586"/>
      <c r="AN35" s="587"/>
      <c r="AO35" s="587"/>
      <c r="AP35" s="587"/>
      <c r="AQ35" s="587"/>
      <c r="AR35" s="587"/>
      <c r="AS35" s="587"/>
      <c r="AT35" s="587"/>
      <c r="AU35" s="587"/>
      <c r="AV35" s="587"/>
      <c r="AW35" s="588"/>
      <c r="AX35" s="126"/>
      <c r="AY35" s="126"/>
      <c r="BL35" s="489"/>
      <c r="BM35" s="489"/>
      <c r="BN35" s="489"/>
      <c r="BO35" s="489"/>
      <c r="BP35" s="489"/>
      <c r="BQ35" s="489"/>
    </row>
    <row r="36" spans="2:81" ht="12" customHeight="1" x14ac:dyDescent="0.15">
      <c r="B36" s="490" t="str">
        <f>IF('Informations Entreprise'!$M$37="Gamme GER","84289 - GER Monétaire",IF('Informations Entreprise'!$M$37="Gamme TESORUS","82659 - TESORUS Monétaire",""))</f>
        <v>84289 - GER Monétaire</v>
      </c>
      <c r="C36" s="491"/>
      <c r="D36" s="491"/>
      <c r="E36" s="491"/>
      <c r="F36" s="491"/>
      <c r="G36" s="491"/>
      <c r="H36" s="491"/>
      <c r="I36" s="491"/>
      <c r="J36" s="491"/>
      <c r="K36" s="491"/>
      <c r="L36" s="491"/>
      <c r="M36" s="491"/>
      <c r="N36" s="491"/>
      <c r="O36" s="491"/>
      <c r="P36" s="491"/>
      <c r="Q36" s="492"/>
      <c r="R36" s="469"/>
      <c r="S36" s="470"/>
      <c r="T36" s="470"/>
      <c r="U36" s="470"/>
      <c r="V36" s="470"/>
      <c r="W36" s="470"/>
      <c r="X36" s="470"/>
      <c r="Y36" s="470"/>
      <c r="Z36" s="470"/>
      <c r="AA36" s="470"/>
      <c r="AB36" s="471"/>
      <c r="AC36" s="469"/>
      <c r="AD36" s="470"/>
      <c r="AE36" s="470"/>
      <c r="AF36" s="470"/>
      <c r="AG36" s="470"/>
      <c r="AH36" s="470"/>
      <c r="AI36" s="470"/>
      <c r="AJ36" s="470"/>
      <c r="AK36" s="470"/>
      <c r="AL36" s="471"/>
      <c r="AM36" s="292"/>
      <c r="AN36" s="293"/>
      <c r="AO36" s="293"/>
      <c r="AP36" s="293"/>
      <c r="AQ36" s="293"/>
      <c r="AR36" s="293"/>
      <c r="AS36" s="293"/>
      <c r="AT36" s="293"/>
      <c r="AU36" s="294"/>
      <c r="AV36" s="294"/>
      <c r="AW36" s="295"/>
      <c r="AX36" s="126"/>
      <c r="AY36" s="126"/>
    </row>
    <row r="37" spans="2:81" ht="12" customHeight="1" x14ac:dyDescent="0.15">
      <c r="B37" s="493"/>
      <c r="C37" s="494"/>
      <c r="D37" s="494"/>
      <c r="E37" s="494"/>
      <c r="F37" s="494"/>
      <c r="G37" s="494"/>
      <c r="H37" s="494"/>
      <c r="I37" s="494"/>
      <c r="J37" s="494"/>
      <c r="K37" s="494"/>
      <c r="L37" s="494"/>
      <c r="M37" s="494"/>
      <c r="N37" s="494"/>
      <c r="O37" s="494"/>
      <c r="P37" s="494"/>
      <c r="Q37" s="495"/>
      <c r="R37" s="472"/>
      <c r="S37" s="473"/>
      <c r="T37" s="473"/>
      <c r="U37" s="473"/>
      <c r="V37" s="473"/>
      <c r="W37" s="473"/>
      <c r="X37" s="473"/>
      <c r="Y37" s="473"/>
      <c r="Z37" s="473"/>
      <c r="AA37" s="473"/>
      <c r="AB37" s="474"/>
      <c r="AC37" s="472"/>
      <c r="AD37" s="473"/>
      <c r="AE37" s="473"/>
      <c r="AF37" s="473"/>
      <c r="AG37" s="473"/>
      <c r="AH37" s="473"/>
      <c r="AI37" s="473"/>
      <c r="AJ37" s="473"/>
      <c r="AK37" s="473"/>
      <c r="AL37" s="474"/>
      <c r="AM37" s="296"/>
      <c r="AN37" s="297"/>
      <c r="AO37" s="297"/>
      <c r="AP37" s="297"/>
      <c r="AQ37" s="297"/>
      <c r="AR37" s="297"/>
      <c r="AS37" s="297"/>
      <c r="AT37" s="297"/>
      <c r="AU37" s="298"/>
      <c r="AV37" s="298"/>
      <c r="AW37" s="299"/>
      <c r="AX37" s="126"/>
      <c r="AY37" s="126"/>
    </row>
    <row r="38" spans="2:81" ht="12" customHeight="1" x14ac:dyDescent="0.15">
      <c r="B38" s="496" t="str">
        <f>IF('Informations Entreprise'!$M$37="Gamme GER","84309 - GER Prudence",IF('Informations Entreprise'!$M$37="Gamme TESORUS","82719 - TESORUS Prudence",""))</f>
        <v>84309 - GER Prudence</v>
      </c>
      <c r="C38" s="497"/>
      <c r="D38" s="497"/>
      <c r="E38" s="497"/>
      <c r="F38" s="497"/>
      <c r="G38" s="497"/>
      <c r="H38" s="497"/>
      <c r="I38" s="497"/>
      <c r="J38" s="497"/>
      <c r="K38" s="497"/>
      <c r="L38" s="497"/>
      <c r="M38" s="497"/>
      <c r="N38" s="497"/>
      <c r="O38" s="497"/>
      <c r="P38" s="497"/>
      <c r="Q38" s="498"/>
      <c r="R38" s="469"/>
      <c r="S38" s="470"/>
      <c r="T38" s="470"/>
      <c r="U38" s="470"/>
      <c r="V38" s="470"/>
      <c r="W38" s="470"/>
      <c r="X38" s="470"/>
      <c r="Y38" s="470"/>
      <c r="Z38" s="470"/>
      <c r="AA38" s="470"/>
      <c r="AB38" s="471"/>
      <c r="AC38" s="469"/>
      <c r="AD38" s="470"/>
      <c r="AE38" s="470"/>
      <c r="AF38" s="470"/>
      <c r="AG38" s="470"/>
      <c r="AH38" s="470"/>
      <c r="AI38" s="470"/>
      <c r="AJ38" s="470"/>
      <c r="AK38" s="470"/>
      <c r="AL38" s="471"/>
      <c r="AM38" s="300"/>
      <c r="AN38" s="502" t="s">
        <v>150</v>
      </c>
      <c r="AO38" s="503"/>
      <c r="AP38" s="503"/>
      <c r="AQ38" s="503"/>
      <c r="AR38" s="503"/>
      <c r="AS38" s="503"/>
      <c r="AT38" s="503"/>
      <c r="AU38" s="503"/>
      <c r="AV38" s="504"/>
      <c r="AW38" s="299"/>
      <c r="AX38" s="126"/>
      <c r="AY38" s="126"/>
    </row>
    <row r="39" spans="2:81" ht="12" customHeight="1" x14ac:dyDescent="0.15">
      <c r="B39" s="499"/>
      <c r="C39" s="500"/>
      <c r="D39" s="500"/>
      <c r="E39" s="500"/>
      <c r="F39" s="500"/>
      <c r="G39" s="500"/>
      <c r="H39" s="500"/>
      <c r="I39" s="500"/>
      <c r="J39" s="500"/>
      <c r="K39" s="500"/>
      <c r="L39" s="500"/>
      <c r="M39" s="500"/>
      <c r="N39" s="500"/>
      <c r="O39" s="500"/>
      <c r="P39" s="500"/>
      <c r="Q39" s="501"/>
      <c r="R39" s="472"/>
      <c r="S39" s="473"/>
      <c r="T39" s="473"/>
      <c r="U39" s="473"/>
      <c r="V39" s="473"/>
      <c r="W39" s="473"/>
      <c r="X39" s="473"/>
      <c r="Y39" s="473"/>
      <c r="Z39" s="473"/>
      <c r="AA39" s="473"/>
      <c r="AB39" s="474"/>
      <c r="AC39" s="472"/>
      <c r="AD39" s="473"/>
      <c r="AE39" s="473"/>
      <c r="AF39" s="473"/>
      <c r="AG39" s="473"/>
      <c r="AH39" s="473"/>
      <c r="AI39" s="473"/>
      <c r="AJ39" s="473"/>
      <c r="AK39" s="473"/>
      <c r="AL39" s="474"/>
      <c r="AM39" s="300"/>
      <c r="AN39" s="505"/>
      <c r="AO39" s="506"/>
      <c r="AP39" s="506"/>
      <c r="AQ39" s="506"/>
      <c r="AR39" s="506"/>
      <c r="AS39" s="506"/>
      <c r="AT39" s="506"/>
      <c r="AU39" s="506"/>
      <c r="AV39" s="507"/>
      <c r="AW39" s="299"/>
      <c r="AX39" s="126"/>
      <c r="AY39" s="126"/>
    </row>
    <row r="40" spans="2:81" ht="12" customHeight="1" x14ac:dyDescent="0.15">
      <c r="B40" s="496" t="str">
        <f>IF('Informations Entreprise'!$M$37="Gamme GER","84329 - GER Équilibre",IF('Informations Entreprise'!$M$37="Gamme TESORUS","82669 - TESORUS Équilibre",""))</f>
        <v>84329 - GER Équilibre</v>
      </c>
      <c r="C40" s="497"/>
      <c r="D40" s="497"/>
      <c r="E40" s="497"/>
      <c r="F40" s="497"/>
      <c r="G40" s="497"/>
      <c r="H40" s="497"/>
      <c r="I40" s="497"/>
      <c r="J40" s="497"/>
      <c r="K40" s="497"/>
      <c r="L40" s="497"/>
      <c r="M40" s="497"/>
      <c r="N40" s="497"/>
      <c r="O40" s="497"/>
      <c r="P40" s="497"/>
      <c r="Q40" s="498"/>
      <c r="R40" s="469"/>
      <c r="S40" s="470"/>
      <c r="T40" s="470"/>
      <c r="U40" s="470"/>
      <c r="V40" s="470"/>
      <c r="W40" s="470"/>
      <c r="X40" s="470"/>
      <c r="Y40" s="470"/>
      <c r="Z40" s="470"/>
      <c r="AA40" s="470"/>
      <c r="AB40" s="471"/>
      <c r="AC40" s="469"/>
      <c r="AD40" s="470"/>
      <c r="AE40" s="470"/>
      <c r="AF40" s="470"/>
      <c r="AG40" s="470"/>
      <c r="AH40" s="470"/>
      <c r="AI40" s="470"/>
      <c r="AJ40" s="470"/>
      <c r="AK40" s="470"/>
      <c r="AL40" s="471"/>
      <c r="AM40" s="301"/>
      <c r="AN40" s="508"/>
      <c r="AO40" s="509"/>
      <c r="AP40" s="509"/>
      <c r="AQ40" s="509"/>
      <c r="AR40" s="509"/>
      <c r="AS40" s="509"/>
      <c r="AT40" s="509"/>
      <c r="AU40" s="509"/>
      <c r="AV40" s="510"/>
      <c r="AW40" s="299"/>
      <c r="AX40" s="126"/>
      <c r="AY40" s="126"/>
      <c r="BL40" s="138"/>
    </row>
    <row r="41" spans="2:81" ht="12" customHeight="1" x14ac:dyDescent="0.15">
      <c r="B41" s="499"/>
      <c r="C41" s="500"/>
      <c r="D41" s="500"/>
      <c r="E41" s="500"/>
      <c r="F41" s="500"/>
      <c r="G41" s="500"/>
      <c r="H41" s="500"/>
      <c r="I41" s="500"/>
      <c r="J41" s="500"/>
      <c r="K41" s="500"/>
      <c r="L41" s="500"/>
      <c r="M41" s="500"/>
      <c r="N41" s="500"/>
      <c r="O41" s="500"/>
      <c r="P41" s="500"/>
      <c r="Q41" s="501"/>
      <c r="R41" s="472"/>
      <c r="S41" s="473"/>
      <c r="T41" s="473"/>
      <c r="U41" s="473"/>
      <c r="V41" s="473"/>
      <c r="W41" s="473"/>
      <c r="X41" s="473"/>
      <c r="Y41" s="473"/>
      <c r="Z41" s="473"/>
      <c r="AA41" s="473"/>
      <c r="AB41" s="474"/>
      <c r="AC41" s="472"/>
      <c r="AD41" s="473"/>
      <c r="AE41" s="473"/>
      <c r="AF41" s="473"/>
      <c r="AG41" s="473"/>
      <c r="AH41" s="473"/>
      <c r="AI41" s="473"/>
      <c r="AJ41" s="473"/>
      <c r="AK41" s="473"/>
      <c r="AL41" s="474"/>
      <c r="AM41" s="300"/>
      <c r="AN41" s="237"/>
      <c r="AO41" s="237"/>
      <c r="AP41" s="237"/>
      <c r="AQ41" s="237"/>
      <c r="AR41" s="237"/>
      <c r="AS41" s="237"/>
      <c r="AT41" s="237"/>
      <c r="AU41" s="298"/>
      <c r="AV41" s="298"/>
      <c r="AW41" s="299"/>
      <c r="AX41" s="126"/>
      <c r="AY41" s="126"/>
    </row>
    <row r="42" spans="2:81" ht="12" customHeight="1" x14ac:dyDescent="0.15">
      <c r="B42" s="496" t="str">
        <f>IF('Informations Entreprise'!$M$37="Gamme GER","84349 - GER Dynamique",IF('Informations Entreprise'!$M$37="Gamme TESORUS","82689 - TESORUS Dynamique",""))</f>
        <v>84349 - GER Dynamique</v>
      </c>
      <c r="C42" s="497"/>
      <c r="D42" s="497"/>
      <c r="E42" s="497"/>
      <c r="F42" s="497"/>
      <c r="G42" s="497"/>
      <c r="H42" s="497"/>
      <c r="I42" s="497"/>
      <c r="J42" s="497"/>
      <c r="K42" s="497"/>
      <c r="L42" s="497"/>
      <c r="M42" s="497"/>
      <c r="N42" s="497"/>
      <c r="O42" s="497"/>
      <c r="P42" s="497"/>
      <c r="Q42" s="498"/>
      <c r="R42" s="469"/>
      <c r="S42" s="470"/>
      <c r="T42" s="470"/>
      <c r="U42" s="470"/>
      <c r="V42" s="470"/>
      <c r="W42" s="470"/>
      <c r="X42" s="470"/>
      <c r="Y42" s="470"/>
      <c r="Z42" s="470"/>
      <c r="AA42" s="470"/>
      <c r="AB42" s="471"/>
      <c r="AC42" s="469"/>
      <c r="AD42" s="470"/>
      <c r="AE42" s="470"/>
      <c r="AF42" s="470"/>
      <c r="AG42" s="470"/>
      <c r="AH42" s="470"/>
      <c r="AI42" s="470"/>
      <c r="AJ42" s="470"/>
      <c r="AK42" s="470"/>
      <c r="AL42" s="471"/>
      <c r="AM42" s="302"/>
      <c r="AN42" s="303" t="s">
        <v>82</v>
      </c>
      <c r="AO42" s="237"/>
      <c r="AP42" s="237"/>
      <c r="AQ42" s="237"/>
      <c r="AR42" s="237"/>
      <c r="AS42" s="237"/>
      <c r="AT42" s="237"/>
      <c r="AU42" s="237"/>
      <c r="AV42" s="237"/>
      <c r="AW42" s="299"/>
      <c r="AX42" s="126"/>
      <c r="AY42" s="126"/>
    </row>
    <row r="43" spans="2:81" ht="12" customHeight="1" x14ac:dyDescent="0.25">
      <c r="B43" s="499"/>
      <c r="C43" s="500"/>
      <c r="D43" s="500"/>
      <c r="E43" s="500"/>
      <c r="F43" s="500"/>
      <c r="G43" s="500"/>
      <c r="H43" s="500"/>
      <c r="I43" s="500"/>
      <c r="J43" s="500"/>
      <c r="K43" s="500"/>
      <c r="L43" s="500"/>
      <c r="M43" s="500"/>
      <c r="N43" s="500"/>
      <c r="O43" s="500"/>
      <c r="P43" s="500"/>
      <c r="Q43" s="501"/>
      <c r="R43" s="472"/>
      <c r="S43" s="473"/>
      <c r="T43" s="473"/>
      <c r="U43" s="473"/>
      <c r="V43" s="473"/>
      <c r="W43" s="473"/>
      <c r="X43" s="473"/>
      <c r="Y43" s="473"/>
      <c r="Z43" s="473"/>
      <c r="AA43" s="473"/>
      <c r="AB43" s="474"/>
      <c r="AC43" s="472"/>
      <c r="AD43" s="473"/>
      <c r="AE43" s="473"/>
      <c r="AF43" s="473"/>
      <c r="AG43" s="473"/>
      <c r="AH43" s="473"/>
      <c r="AI43" s="473"/>
      <c r="AJ43" s="473"/>
      <c r="AK43" s="473"/>
      <c r="AL43" s="474"/>
      <c r="AM43" s="300"/>
      <c r="AN43" s="237"/>
      <c r="AO43" s="237"/>
      <c r="AP43" s="237"/>
      <c r="AQ43" s="237"/>
      <c r="AR43" s="237"/>
      <c r="AS43" s="237"/>
      <c r="AT43" s="237"/>
      <c r="AU43" s="237"/>
      <c r="AV43" s="237"/>
      <c r="AW43" s="304"/>
      <c r="AX43" s="126"/>
      <c r="AY43" s="126"/>
    </row>
    <row r="44" spans="2:81" ht="12" customHeight="1" x14ac:dyDescent="0.25">
      <c r="B44" s="496" t="str">
        <f>IF('Informations Entreprise'!$M$37="Gamme GER","84369 - GER Solidaire",IF('Informations Entreprise'!$M$37="Gamme TESORUS","87649 - TESORUS Solidaire",""))</f>
        <v>84369 - GER Solidaire</v>
      </c>
      <c r="C44" s="497"/>
      <c r="D44" s="497"/>
      <c r="E44" s="497"/>
      <c r="F44" s="497"/>
      <c r="G44" s="497"/>
      <c r="H44" s="497"/>
      <c r="I44" s="497"/>
      <c r="J44" s="497"/>
      <c r="K44" s="497"/>
      <c r="L44" s="497"/>
      <c r="M44" s="497"/>
      <c r="N44" s="497"/>
      <c r="O44" s="497"/>
      <c r="P44" s="497"/>
      <c r="Q44" s="498"/>
      <c r="R44" s="469"/>
      <c r="S44" s="470"/>
      <c r="T44" s="470"/>
      <c r="U44" s="470"/>
      <c r="V44" s="470"/>
      <c r="W44" s="470"/>
      <c r="X44" s="470"/>
      <c r="Y44" s="470"/>
      <c r="Z44" s="470"/>
      <c r="AA44" s="470"/>
      <c r="AB44" s="471"/>
      <c r="AC44" s="469"/>
      <c r="AD44" s="470"/>
      <c r="AE44" s="470"/>
      <c r="AF44" s="470"/>
      <c r="AG44" s="470"/>
      <c r="AH44" s="470"/>
      <c r="AI44" s="470"/>
      <c r="AJ44" s="470"/>
      <c r="AK44" s="470"/>
      <c r="AL44" s="471"/>
      <c r="AM44" s="300"/>
      <c r="AN44" s="511"/>
      <c r="AO44" s="512"/>
      <c r="AP44" s="512"/>
      <c r="AQ44" s="512"/>
      <c r="AR44" s="512"/>
      <c r="AS44" s="512"/>
      <c r="AT44" s="512"/>
      <c r="AU44" s="512"/>
      <c r="AV44" s="513"/>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499"/>
      <c r="C45" s="500"/>
      <c r="D45" s="500"/>
      <c r="E45" s="500"/>
      <c r="F45" s="500"/>
      <c r="G45" s="500"/>
      <c r="H45" s="500"/>
      <c r="I45" s="500"/>
      <c r="J45" s="500"/>
      <c r="K45" s="500"/>
      <c r="L45" s="500"/>
      <c r="M45" s="500"/>
      <c r="N45" s="500"/>
      <c r="O45" s="500"/>
      <c r="P45" s="500"/>
      <c r="Q45" s="501"/>
      <c r="R45" s="472"/>
      <c r="S45" s="473"/>
      <c r="T45" s="473"/>
      <c r="U45" s="473"/>
      <c r="V45" s="473"/>
      <c r="W45" s="473"/>
      <c r="X45" s="473"/>
      <c r="Y45" s="473"/>
      <c r="Z45" s="473"/>
      <c r="AA45" s="473"/>
      <c r="AB45" s="474"/>
      <c r="AC45" s="472"/>
      <c r="AD45" s="473"/>
      <c r="AE45" s="473"/>
      <c r="AF45" s="473"/>
      <c r="AG45" s="473"/>
      <c r="AH45" s="473"/>
      <c r="AI45" s="473"/>
      <c r="AJ45" s="473"/>
      <c r="AK45" s="473"/>
      <c r="AL45" s="474"/>
      <c r="AM45" s="306"/>
      <c r="AN45" s="514"/>
      <c r="AO45" s="515"/>
      <c r="AP45" s="515"/>
      <c r="AQ45" s="515"/>
      <c r="AR45" s="515"/>
      <c r="AS45" s="515"/>
      <c r="AT45" s="515"/>
      <c r="AU45" s="515"/>
      <c r="AV45" s="516"/>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496" t="s">
        <v>58</v>
      </c>
      <c r="C46" s="497"/>
      <c r="D46" s="497"/>
      <c r="E46" s="497"/>
      <c r="F46" s="497"/>
      <c r="G46" s="497"/>
      <c r="H46" s="497"/>
      <c r="I46" s="497"/>
      <c r="J46" s="497"/>
      <c r="K46" s="497"/>
      <c r="L46" s="497"/>
      <c r="M46" s="497"/>
      <c r="N46" s="497"/>
      <c r="O46" s="497"/>
      <c r="P46" s="497"/>
      <c r="Q46" s="498"/>
      <c r="R46" s="469"/>
      <c r="S46" s="470"/>
      <c r="T46" s="470"/>
      <c r="U46" s="470"/>
      <c r="V46" s="470"/>
      <c r="W46" s="470"/>
      <c r="X46" s="470"/>
      <c r="Y46" s="470"/>
      <c r="Z46" s="470"/>
      <c r="AA46" s="470"/>
      <c r="AB46" s="471"/>
      <c r="AC46" s="469"/>
      <c r="AD46" s="470"/>
      <c r="AE46" s="470"/>
      <c r="AF46" s="470"/>
      <c r="AG46" s="470"/>
      <c r="AH46" s="470"/>
      <c r="AI46" s="470"/>
      <c r="AJ46" s="470"/>
      <c r="AK46" s="470"/>
      <c r="AL46" s="471"/>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499"/>
      <c r="C47" s="500"/>
      <c r="D47" s="500"/>
      <c r="E47" s="500"/>
      <c r="F47" s="500"/>
      <c r="G47" s="500"/>
      <c r="H47" s="500"/>
      <c r="I47" s="500"/>
      <c r="J47" s="500"/>
      <c r="K47" s="500"/>
      <c r="L47" s="500"/>
      <c r="M47" s="500"/>
      <c r="N47" s="500"/>
      <c r="O47" s="500"/>
      <c r="P47" s="500"/>
      <c r="Q47" s="501"/>
      <c r="R47" s="472"/>
      <c r="S47" s="473"/>
      <c r="T47" s="473"/>
      <c r="U47" s="473"/>
      <c r="V47" s="473"/>
      <c r="W47" s="473"/>
      <c r="X47" s="473"/>
      <c r="Y47" s="473"/>
      <c r="Z47" s="473"/>
      <c r="AA47" s="473"/>
      <c r="AB47" s="474"/>
      <c r="AC47" s="472"/>
      <c r="AD47" s="473"/>
      <c r="AE47" s="473"/>
      <c r="AF47" s="473"/>
      <c r="AG47" s="473"/>
      <c r="AH47" s="473"/>
      <c r="AI47" s="473"/>
      <c r="AJ47" s="473"/>
      <c r="AK47" s="473"/>
      <c r="AL47" s="474"/>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496" t="s">
        <v>59</v>
      </c>
      <c r="C48" s="497"/>
      <c r="D48" s="497"/>
      <c r="E48" s="497"/>
      <c r="F48" s="497"/>
      <c r="G48" s="497"/>
      <c r="H48" s="497"/>
      <c r="I48" s="497"/>
      <c r="J48" s="497"/>
      <c r="K48" s="497"/>
      <c r="L48" s="497"/>
      <c r="M48" s="497"/>
      <c r="N48" s="497"/>
      <c r="O48" s="497"/>
      <c r="P48" s="497"/>
      <c r="Q48" s="498"/>
      <c r="R48" s="469"/>
      <c r="S48" s="470"/>
      <c r="T48" s="470"/>
      <c r="U48" s="470"/>
      <c r="V48" s="470"/>
      <c r="W48" s="470"/>
      <c r="X48" s="470"/>
      <c r="Y48" s="470"/>
      <c r="Z48" s="470"/>
      <c r="AA48" s="470"/>
      <c r="AB48" s="471"/>
      <c r="AC48" s="469"/>
      <c r="AD48" s="470"/>
      <c r="AE48" s="470"/>
      <c r="AF48" s="470"/>
      <c r="AG48" s="470"/>
      <c r="AH48" s="470"/>
      <c r="AI48" s="470"/>
      <c r="AJ48" s="470"/>
      <c r="AK48" s="470"/>
      <c r="AL48" s="471"/>
      <c r="AM48" s="300"/>
      <c r="AN48" s="548"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8"/>
      <c r="AP48" s="548"/>
      <c r="AQ48" s="548"/>
      <c r="AR48" s="548"/>
      <c r="AS48" s="548"/>
      <c r="AT48" s="548"/>
      <c r="AU48" s="548"/>
      <c r="AV48" s="548"/>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499"/>
      <c r="C49" s="500"/>
      <c r="D49" s="500"/>
      <c r="E49" s="500"/>
      <c r="F49" s="500"/>
      <c r="G49" s="500"/>
      <c r="H49" s="500"/>
      <c r="I49" s="500"/>
      <c r="J49" s="500"/>
      <c r="K49" s="500"/>
      <c r="L49" s="500"/>
      <c r="M49" s="500"/>
      <c r="N49" s="500"/>
      <c r="O49" s="500"/>
      <c r="P49" s="500"/>
      <c r="Q49" s="501"/>
      <c r="R49" s="472"/>
      <c r="S49" s="473"/>
      <c r="T49" s="473"/>
      <c r="U49" s="473"/>
      <c r="V49" s="473"/>
      <c r="W49" s="473"/>
      <c r="X49" s="473"/>
      <c r="Y49" s="473"/>
      <c r="Z49" s="473"/>
      <c r="AA49" s="473"/>
      <c r="AB49" s="474"/>
      <c r="AC49" s="472"/>
      <c r="AD49" s="473"/>
      <c r="AE49" s="473"/>
      <c r="AF49" s="473"/>
      <c r="AG49" s="473"/>
      <c r="AH49" s="473"/>
      <c r="AI49" s="473"/>
      <c r="AJ49" s="473"/>
      <c r="AK49" s="473"/>
      <c r="AL49" s="474"/>
      <c r="AM49" s="300"/>
      <c r="AN49" s="548"/>
      <c r="AO49" s="548"/>
      <c r="AP49" s="548"/>
      <c r="AQ49" s="548"/>
      <c r="AR49" s="548"/>
      <c r="AS49" s="548"/>
      <c r="AT49" s="548"/>
      <c r="AU49" s="548"/>
      <c r="AV49" s="548"/>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496" t="s">
        <v>60</v>
      </c>
      <c r="C50" s="497"/>
      <c r="D50" s="497"/>
      <c r="E50" s="497"/>
      <c r="F50" s="497"/>
      <c r="G50" s="497"/>
      <c r="H50" s="497"/>
      <c r="I50" s="497"/>
      <c r="J50" s="497"/>
      <c r="K50" s="497"/>
      <c r="L50" s="497"/>
      <c r="M50" s="497"/>
      <c r="N50" s="497"/>
      <c r="O50" s="497"/>
      <c r="P50" s="497"/>
      <c r="Q50" s="498"/>
      <c r="R50" s="469"/>
      <c r="S50" s="470"/>
      <c r="T50" s="470"/>
      <c r="U50" s="470"/>
      <c r="V50" s="470"/>
      <c r="W50" s="470"/>
      <c r="X50" s="470"/>
      <c r="Y50" s="470"/>
      <c r="Z50" s="470"/>
      <c r="AA50" s="470"/>
      <c r="AB50" s="471"/>
      <c r="AC50" s="469"/>
      <c r="AD50" s="470"/>
      <c r="AE50" s="470"/>
      <c r="AF50" s="470"/>
      <c r="AG50" s="470"/>
      <c r="AH50" s="470"/>
      <c r="AI50" s="470"/>
      <c r="AJ50" s="470"/>
      <c r="AK50" s="470"/>
      <c r="AL50" s="471"/>
      <c r="AM50" s="300"/>
      <c r="AN50" s="548"/>
      <c r="AO50" s="548"/>
      <c r="AP50" s="548"/>
      <c r="AQ50" s="548"/>
      <c r="AR50" s="548"/>
      <c r="AS50" s="548"/>
      <c r="AT50" s="548"/>
      <c r="AU50" s="548"/>
      <c r="AV50" s="548"/>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499"/>
      <c r="C51" s="500"/>
      <c r="D51" s="500"/>
      <c r="E51" s="500"/>
      <c r="F51" s="500"/>
      <c r="G51" s="500"/>
      <c r="H51" s="500"/>
      <c r="I51" s="500"/>
      <c r="J51" s="500"/>
      <c r="K51" s="500"/>
      <c r="L51" s="500"/>
      <c r="M51" s="500"/>
      <c r="N51" s="500"/>
      <c r="O51" s="500"/>
      <c r="P51" s="500"/>
      <c r="Q51" s="501"/>
      <c r="R51" s="472"/>
      <c r="S51" s="473"/>
      <c r="T51" s="473"/>
      <c r="U51" s="473"/>
      <c r="V51" s="473"/>
      <c r="W51" s="473"/>
      <c r="X51" s="473"/>
      <c r="Y51" s="473"/>
      <c r="Z51" s="473"/>
      <c r="AA51" s="473"/>
      <c r="AB51" s="474"/>
      <c r="AC51" s="472"/>
      <c r="AD51" s="473"/>
      <c r="AE51" s="473"/>
      <c r="AF51" s="473"/>
      <c r="AG51" s="473"/>
      <c r="AH51" s="473"/>
      <c r="AI51" s="473"/>
      <c r="AJ51" s="473"/>
      <c r="AK51" s="473"/>
      <c r="AL51" s="474"/>
      <c r="AM51" s="300"/>
      <c r="AN51" s="548"/>
      <c r="AO51" s="548"/>
      <c r="AP51" s="548"/>
      <c r="AQ51" s="548"/>
      <c r="AR51" s="548"/>
      <c r="AS51" s="548"/>
      <c r="AT51" s="548"/>
      <c r="AU51" s="548"/>
      <c r="AV51" s="548"/>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485"/>
      <c r="C52" s="549"/>
      <c r="D52" s="549"/>
      <c r="E52" s="549"/>
      <c r="F52" s="549"/>
      <c r="G52" s="549"/>
      <c r="H52" s="549"/>
      <c r="I52" s="549"/>
      <c r="J52" s="549"/>
      <c r="K52" s="549"/>
      <c r="L52" s="549"/>
      <c r="M52" s="549"/>
      <c r="N52" s="549"/>
      <c r="O52" s="549"/>
      <c r="P52" s="549"/>
      <c r="Q52" s="550"/>
      <c r="R52" s="469"/>
      <c r="S52" s="470"/>
      <c r="T52" s="470"/>
      <c r="U52" s="470"/>
      <c r="V52" s="470"/>
      <c r="W52" s="470"/>
      <c r="X52" s="470"/>
      <c r="Y52" s="470"/>
      <c r="Z52" s="470"/>
      <c r="AA52" s="470"/>
      <c r="AB52" s="471"/>
      <c r="AC52" s="469"/>
      <c r="AD52" s="470"/>
      <c r="AE52" s="470"/>
      <c r="AF52" s="470"/>
      <c r="AG52" s="470"/>
      <c r="AH52" s="470"/>
      <c r="AI52" s="470"/>
      <c r="AJ52" s="470"/>
      <c r="AK52" s="470"/>
      <c r="AL52" s="471"/>
      <c r="AM52" s="300"/>
      <c r="AN52" s="548"/>
      <c r="AO52" s="548"/>
      <c r="AP52" s="548"/>
      <c r="AQ52" s="548"/>
      <c r="AR52" s="548"/>
      <c r="AS52" s="548"/>
      <c r="AT52" s="548"/>
      <c r="AU52" s="548"/>
      <c r="AV52" s="548"/>
      <c r="AW52" s="307"/>
      <c r="AX52" s="140"/>
      <c r="AZ52" s="144"/>
      <c r="BA52" s="144"/>
      <c r="BB52" s="144"/>
      <c r="BC52" s="144"/>
      <c r="BD52" s="144"/>
      <c r="BE52" s="144"/>
      <c r="BF52" s="144"/>
      <c r="BG52" s="144"/>
      <c r="BH52" s="144"/>
      <c r="BI52" s="144"/>
    </row>
    <row r="53" spans="2:81" ht="12" customHeight="1" x14ac:dyDescent="0.25">
      <c r="B53" s="551"/>
      <c r="C53" s="552"/>
      <c r="D53" s="552"/>
      <c r="E53" s="552"/>
      <c r="F53" s="552"/>
      <c r="G53" s="552"/>
      <c r="H53" s="552"/>
      <c r="I53" s="552"/>
      <c r="J53" s="552"/>
      <c r="K53" s="552"/>
      <c r="L53" s="552"/>
      <c r="M53" s="552"/>
      <c r="N53" s="552"/>
      <c r="O53" s="552"/>
      <c r="P53" s="552"/>
      <c r="Q53" s="553"/>
      <c r="R53" s="472"/>
      <c r="S53" s="473"/>
      <c r="T53" s="473"/>
      <c r="U53" s="473"/>
      <c r="V53" s="473"/>
      <c r="W53" s="473"/>
      <c r="X53" s="473"/>
      <c r="Y53" s="473"/>
      <c r="Z53" s="473"/>
      <c r="AA53" s="473"/>
      <c r="AB53" s="474"/>
      <c r="AC53" s="472"/>
      <c r="AD53" s="473"/>
      <c r="AE53" s="473"/>
      <c r="AF53" s="473"/>
      <c r="AG53" s="473"/>
      <c r="AH53" s="473"/>
      <c r="AI53" s="473"/>
      <c r="AJ53" s="473"/>
      <c r="AK53" s="473"/>
      <c r="AL53" s="474"/>
      <c r="AM53" s="300"/>
      <c r="AN53" s="548"/>
      <c r="AO53" s="548"/>
      <c r="AP53" s="548"/>
      <c r="AQ53" s="548"/>
      <c r="AR53" s="548"/>
      <c r="AS53" s="548"/>
      <c r="AT53" s="548"/>
      <c r="AU53" s="548"/>
      <c r="AV53" s="548"/>
      <c r="AW53" s="307"/>
      <c r="AX53" s="140"/>
      <c r="AZ53" s="144"/>
      <c r="BA53" s="144"/>
      <c r="BB53" s="144"/>
      <c r="BC53" s="144"/>
      <c r="BD53" s="144"/>
      <c r="BE53" s="144"/>
      <c r="BF53" s="144"/>
      <c r="BG53" s="144"/>
      <c r="BH53" s="144"/>
      <c r="BI53" s="144"/>
    </row>
    <row r="54" spans="2:81" ht="12" customHeight="1" x14ac:dyDescent="0.25">
      <c r="B54" s="485"/>
      <c r="C54" s="549"/>
      <c r="D54" s="549"/>
      <c r="E54" s="549"/>
      <c r="F54" s="549"/>
      <c r="G54" s="549"/>
      <c r="H54" s="549"/>
      <c r="I54" s="549"/>
      <c r="J54" s="549"/>
      <c r="K54" s="549"/>
      <c r="L54" s="549"/>
      <c r="M54" s="549"/>
      <c r="N54" s="549"/>
      <c r="O54" s="549"/>
      <c r="P54" s="549"/>
      <c r="Q54" s="550"/>
      <c r="R54" s="469"/>
      <c r="S54" s="470"/>
      <c r="T54" s="470"/>
      <c r="U54" s="470"/>
      <c r="V54" s="470"/>
      <c r="W54" s="470"/>
      <c r="X54" s="470"/>
      <c r="Y54" s="470"/>
      <c r="Z54" s="470"/>
      <c r="AA54" s="470"/>
      <c r="AB54" s="471"/>
      <c r="AC54" s="469"/>
      <c r="AD54" s="470"/>
      <c r="AE54" s="470"/>
      <c r="AF54" s="470"/>
      <c r="AG54" s="470"/>
      <c r="AH54" s="470"/>
      <c r="AI54" s="470"/>
      <c r="AJ54" s="470"/>
      <c r="AK54" s="470"/>
      <c r="AL54" s="471"/>
      <c r="AM54" s="300"/>
      <c r="AN54" s="548"/>
      <c r="AO54" s="548"/>
      <c r="AP54" s="548"/>
      <c r="AQ54" s="548"/>
      <c r="AR54" s="548"/>
      <c r="AS54" s="548"/>
      <c r="AT54" s="548"/>
      <c r="AU54" s="548"/>
      <c r="AV54" s="548"/>
      <c r="AW54" s="307"/>
      <c r="AX54" s="140"/>
      <c r="AZ54" s="144"/>
      <c r="BA54" s="144"/>
      <c r="BB54" s="144"/>
      <c r="BC54" s="144"/>
      <c r="BD54" s="144"/>
      <c r="BE54" s="144"/>
      <c r="BF54" s="144"/>
      <c r="BG54" s="144"/>
      <c r="BH54" s="144"/>
      <c r="BI54" s="144"/>
    </row>
    <row r="55" spans="2:81" ht="12" customHeight="1" x14ac:dyDescent="0.25">
      <c r="B55" s="551"/>
      <c r="C55" s="552"/>
      <c r="D55" s="552"/>
      <c r="E55" s="552"/>
      <c r="F55" s="552"/>
      <c r="G55" s="552"/>
      <c r="H55" s="552"/>
      <c r="I55" s="552"/>
      <c r="J55" s="552"/>
      <c r="K55" s="552"/>
      <c r="L55" s="552"/>
      <c r="M55" s="552"/>
      <c r="N55" s="552"/>
      <c r="O55" s="552"/>
      <c r="P55" s="552"/>
      <c r="Q55" s="553"/>
      <c r="R55" s="472"/>
      <c r="S55" s="473"/>
      <c r="T55" s="473"/>
      <c r="U55" s="473"/>
      <c r="V55" s="473"/>
      <c r="W55" s="473"/>
      <c r="X55" s="473"/>
      <c r="Y55" s="473"/>
      <c r="Z55" s="473"/>
      <c r="AA55" s="473"/>
      <c r="AB55" s="474"/>
      <c r="AC55" s="472"/>
      <c r="AD55" s="473"/>
      <c r="AE55" s="473"/>
      <c r="AF55" s="473"/>
      <c r="AG55" s="473"/>
      <c r="AH55" s="473"/>
      <c r="AI55" s="473"/>
      <c r="AJ55" s="473"/>
      <c r="AK55" s="473"/>
      <c r="AL55" s="474"/>
      <c r="AM55" s="300"/>
      <c r="AN55" s="548"/>
      <c r="AO55" s="548"/>
      <c r="AP55" s="548"/>
      <c r="AQ55" s="548"/>
      <c r="AR55" s="548"/>
      <c r="AS55" s="548"/>
      <c r="AT55" s="548"/>
      <c r="AU55" s="548"/>
      <c r="AV55" s="548"/>
      <c r="AW55" s="307"/>
      <c r="AX55" s="140"/>
      <c r="AZ55" s="146">
        <f>SUM(R22:AB65)</f>
        <v>0</v>
      </c>
      <c r="BA55" s="144"/>
      <c r="BB55" s="144"/>
      <c r="BC55" s="144"/>
      <c r="BD55" s="144"/>
      <c r="BE55" s="144"/>
      <c r="BF55" s="144"/>
      <c r="BG55" s="144"/>
      <c r="BH55" s="144"/>
      <c r="BI55" s="144"/>
    </row>
    <row r="56" spans="2:81" ht="12" customHeight="1" x14ac:dyDescent="0.2">
      <c r="B56" s="481"/>
      <c r="C56" s="482"/>
      <c r="D56" s="482"/>
      <c r="E56" s="482"/>
      <c r="F56" s="482"/>
      <c r="G56" s="482"/>
      <c r="H56" s="482"/>
      <c r="I56" s="482"/>
      <c r="J56" s="482"/>
      <c r="K56" s="482"/>
      <c r="L56" s="482"/>
      <c r="M56" s="482"/>
      <c r="N56" s="482"/>
      <c r="O56" s="482"/>
      <c r="P56" s="482"/>
      <c r="Q56" s="482"/>
      <c r="R56" s="469"/>
      <c r="S56" s="470"/>
      <c r="T56" s="470"/>
      <c r="U56" s="470"/>
      <c r="V56" s="470"/>
      <c r="W56" s="470"/>
      <c r="X56" s="470"/>
      <c r="Y56" s="470"/>
      <c r="Z56" s="470"/>
      <c r="AA56" s="470"/>
      <c r="AB56" s="471"/>
      <c r="AC56" s="469"/>
      <c r="AD56" s="470"/>
      <c r="AE56" s="470"/>
      <c r="AF56" s="470"/>
      <c r="AG56" s="470"/>
      <c r="AH56" s="470"/>
      <c r="AI56" s="470"/>
      <c r="AJ56" s="470"/>
      <c r="AK56" s="470"/>
      <c r="AL56" s="471"/>
      <c r="AM56" s="300"/>
      <c r="AN56" s="548"/>
      <c r="AO56" s="548"/>
      <c r="AP56" s="548"/>
      <c r="AQ56" s="548"/>
      <c r="AR56" s="548"/>
      <c r="AS56" s="548"/>
      <c r="AT56" s="548"/>
      <c r="AU56" s="548"/>
      <c r="AV56" s="548"/>
      <c r="AW56" s="307"/>
      <c r="AX56" s="140"/>
      <c r="AY56" s="142"/>
      <c r="AZ56" s="147"/>
      <c r="BA56" s="147"/>
      <c r="BB56" s="147"/>
      <c r="BC56" s="147"/>
      <c r="BD56" s="148"/>
      <c r="BE56" s="148"/>
      <c r="BF56" s="148"/>
      <c r="BG56" s="148"/>
      <c r="BH56" s="148"/>
      <c r="BI56" s="148"/>
      <c r="BJ56" s="140"/>
    </row>
    <row r="57" spans="2:81" ht="12" customHeight="1" x14ac:dyDescent="0.25">
      <c r="B57" s="483"/>
      <c r="C57" s="484"/>
      <c r="D57" s="484"/>
      <c r="E57" s="484"/>
      <c r="F57" s="484"/>
      <c r="G57" s="484"/>
      <c r="H57" s="484"/>
      <c r="I57" s="484"/>
      <c r="J57" s="484"/>
      <c r="K57" s="484"/>
      <c r="L57" s="484"/>
      <c r="M57" s="484"/>
      <c r="N57" s="484"/>
      <c r="O57" s="484"/>
      <c r="P57" s="484"/>
      <c r="Q57" s="484"/>
      <c r="R57" s="472"/>
      <c r="S57" s="473"/>
      <c r="T57" s="473"/>
      <c r="U57" s="473"/>
      <c r="V57" s="473"/>
      <c r="W57" s="473"/>
      <c r="X57" s="473"/>
      <c r="Y57" s="473"/>
      <c r="Z57" s="473"/>
      <c r="AA57" s="473"/>
      <c r="AB57" s="474"/>
      <c r="AC57" s="472"/>
      <c r="AD57" s="473"/>
      <c r="AE57" s="473"/>
      <c r="AF57" s="473"/>
      <c r="AG57" s="473"/>
      <c r="AH57" s="473"/>
      <c r="AI57" s="473"/>
      <c r="AJ57" s="473"/>
      <c r="AK57" s="473"/>
      <c r="AL57" s="474"/>
      <c r="AM57" s="300"/>
      <c r="AN57" s="548"/>
      <c r="AO57" s="548"/>
      <c r="AP57" s="548"/>
      <c r="AQ57" s="548"/>
      <c r="AR57" s="548"/>
      <c r="AS57" s="548"/>
      <c r="AT57" s="548"/>
      <c r="AU57" s="548"/>
      <c r="AV57" s="548"/>
      <c r="AW57" s="307"/>
      <c r="AX57" s="140"/>
      <c r="AY57" s="140"/>
      <c r="AZ57" s="475"/>
      <c r="BA57" s="475"/>
      <c r="BB57" s="475"/>
      <c r="BC57" s="475"/>
      <c r="BD57" s="475"/>
      <c r="BE57" s="475"/>
      <c r="BF57" s="475"/>
      <c r="BG57" s="475"/>
      <c r="BH57" s="475"/>
      <c r="BI57" s="475"/>
    </row>
    <row r="58" spans="2:81" ht="12" customHeight="1" x14ac:dyDescent="0.25">
      <c r="B58" s="481"/>
      <c r="C58" s="482"/>
      <c r="D58" s="482"/>
      <c r="E58" s="482"/>
      <c r="F58" s="482"/>
      <c r="G58" s="482"/>
      <c r="H58" s="482"/>
      <c r="I58" s="482"/>
      <c r="J58" s="482"/>
      <c r="K58" s="482"/>
      <c r="L58" s="482"/>
      <c r="M58" s="482"/>
      <c r="N58" s="482"/>
      <c r="O58" s="482"/>
      <c r="P58" s="482"/>
      <c r="Q58" s="482"/>
      <c r="R58" s="469"/>
      <c r="S58" s="470"/>
      <c r="T58" s="470"/>
      <c r="U58" s="470"/>
      <c r="V58" s="470"/>
      <c r="W58" s="470"/>
      <c r="X58" s="470"/>
      <c r="Y58" s="470"/>
      <c r="Z58" s="470"/>
      <c r="AA58" s="470"/>
      <c r="AB58" s="471"/>
      <c r="AC58" s="469"/>
      <c r="AD58" s="470"/>
      <c r="AE58" s="470"/>
      <c r="AF58" s="470"/>
      <c r="AG58" s="470"/>
      <c r="AH58" s="470"/>
      <c r="AI58" s="470"/>
      <c r="AJ58" s="470"/>
      <c r="AK58" s="470"/>
      <c r="AL58" s="471"/>
      <c r="AM58" s="300"/>
      <c r="AN58" s="548"/>
      <c r="AO58" s="548"/>
      <c r="AP58" s="548"/>
      <c r="AQ58" s="548"/>
      <c r="AR58" s="548"/>
      <c r="AS58" s="548"/>
      <c r="AT58" s="548"/>
      <c r="AU58" s="548"/>
      <c r="AV58" s="548"/>
      <c r="AW58" s="309"/>
      <c r="AY58" s="140"/>
      <c r="AZ58" s="146">
        <f>SUM(AC22:AL65)+AN30</f>
        <v>0</v>
      </c>
      <c r="BA58" s="144"/>
      <c r="BB58" s="144"/>
      <c r="BC58" s="144"/>
      <c r="BD58" s="144"/>
      <c r="BE58" s="144"/>
      <c r="BF58" s="144"/>
      <c r="BG58" s="144"/>
      <c r="BH58" s="144"/>
      <c r="BI58" s="144"/>
    </row>
    <row r="59" spans="2:81" ht="12" customHeight="1" x14ac:dyDescent="0.2">
      <c r="B59" s="483"/>
      <c r="C59" s="484"/>
      <c r="D59" s="484"/>
      <c r="E59" s="484"/>
      <c r="F59" s="484"/>
      <c r="G59" s="484"/>
      <c r="H59" s="484"/>
      <c r="I59" s="484"/>
      <c r="J59" s="484"/>
      <c r="K59" s="484"/>
      <c r="L59" s="484"/>
      <c r="M59" s="484"/>
      <c r="N59" s="484"/>
      <c r="O59" s="484"/>
      <c r="P59" s="484"/>
      <c r="Q59" s="484"/>
      <c r="R59" s="472"/>
      <c r="S59" s="473"/>
      <c r="T59" s="473"/>
      <c r="U59" s="473"/>
      <c r="V59" s="473"/>
      <c r="W59" s="473"/>
      <c r="X59" s="473"/>
      <c r="Y59" s="473"/>
      <c r="Z59" s="473"/>
      <c r="AA59" s="473"/>
      <c r="AB59" s="474"/>
      <c r="AC59" s="472"/>
      <c r="AD59" s="473"/>
      <c r="AE59" s="473"/>
      <c r="AF59" s="473"/>
      <c r="AG59" s="473"/>
      <c r="AH59" s="473"/>
      <c r="AI59" s="473"/>
      <c r="AJ59" s="473"/>
      <c r="AK59" s="473"/>
      <c r="AL59" s="474"/>
      <c r="AM59" s="300"/>
      <c r="AN59" s="548"/>
      <c r="AO59" s="548"/>
      <c r="AP59" s="548"/>
      <c r="AQ59" s="548"/>
      <c r="AR59" s="548"/>
      <c r="AS59" s="548"/>
      <c r="AT59" s="548"/>
      <c r="AU59" s="548"/>
      <c r="AV59" s="548"/>
      <c r="AW59" s="309"/>
      <c r="AX59" s="142"/>
      <c r="AY59" s="140"/>
      <c r="AZ59" s="475" t="e" cm="1">
        <f t="array" ref="AZ59">SUM(AC22:AL65+AN30)</f>
        <v>#VALUE!</v>
      </c>
      <c r="BA59" s="476"/>
      <c r="BB59" s="476"/>
      <c r="BC59" s="476"/>
      <c r="BD59" s="476"/>
      <c r="BE59" s="476"/>
      <c r="BF59" s="476"/>
      <c r="BG59" s="476"/>
      <c r="BH59" s="144"/>
      <c r="BI59" s="144"/>
    </row>
    <row r="60" spans="2:81" ht="12" customHeight="1" x14ac:dyDescent="0.2">
      <c r="B60" s="481"/>
      <c r="C60" s="482"/>
      <c r="D60" s="482"/>
      <c r="E60" s="482"/>
      <c r="F60" s="482"/>
      <c r="G60" s="482"/>
      <c r="H60" s="482"/>
      <c r="I60" s="482"/>
      <c r="J60" s="482"/>
      <c r="K60" s="482"/>
      <c r="L60" s="482"/>
      <c r="M60" s="482"/>
      <c r="N60" s="482"/>
      <c r="O60" s="482"/>
      <c r="P60" s="482"/>
      <c r="Q60" s="482"/>
      <c r="R60" s="469"/>
      <c r="S60" s="470"/>
      <c r="T60" s="470"/>
      <c r="U60" s="470"/>
      <c r="V60" s="470"/>
      <c r="W60" s="470"/>
      <c r="X60" s="470"/>
      <c r="Y60" s="470"/>
      <c r="Z60" s="470"/>
      <c r="AA60" s="470"/>
      <c r="AB60" s="471"/>
      <c r="AC60" s="469"/>
      <c r="AD60" s="470"/>
      <c r="AE60" s="470"/>
      <c r="AF60" s="470"/>
      <c r="AG60" s="470"/>
      <c r="AH60" s="470"/>
      <c r="AI60" s="470"/>
      <c r="AJ60" s="470"/>
      <c r="AK60" s="470"/>
      <c r="AL60" s="471"/>
      <c r="AM60" s="300"/>
      <c r="AN60" s="548"/>
      <c r="AO60" s="548"/>
      <c r="AP60" s="548"/>
      <c r="AQ60" s="548"/>
      <c r="AR60" s="548"/>
      <c r="AS60" s="548"/>
      <c r="AT60" s="548"/>
      <c r="AU60" s="548"/>
      <c r="AV60" s="548"/>
      <c r="AW60" s="309"/>
      <c r="AX60" s="142"/>
      <c r="AY60" s="140"/>
      <c r="AZ60" s="140"/>
    </row>
    <row r="61" spans="2:81" ht="12" customHeight="1" x14ac:dyDescent="0.2">
      <c r="B61" s="483"/>
      <c r="C61" s="484"/>
      <c r="D61" s="484"/>
      <c r="E61" s="484"/>
      <c r="F61" s="484"/>
      <c r="G61" s="484"/>
      <c r="H61" s="484"/>
      <c r="I61" s="484"/>
      <c r="J61" s="484"/>
      <c r="K61" s="484"/>
      <c r="L61" s="484"/>
      <c r="M61" s="484"/>
      <c r="N61" s="484"/>
      <c r="O61" s="484"/>
      <c r="P61" s="484"/>
      <c r="Q61" s="484"/>
      <c r="R61" s="472"/>
      <c r="S61" s="473"/>
      <c r="T61" s="473"/>
      <c r="U61" s="473"/>
      <c r="V61" s="473"/>
      <c r="W61" s="473"/>
      <c r="X61" s="473"/>
      <c r="Y61" s="473"/>
      <c r="Z61" s="473"/>
      <c r="AA61" s="473"/>
      <c r="AB61" s="474"/>
      <c r="AC61" s="472"/>
      <c r="AD61" s="473"/>
      <c r="AE61" s="473"/>
      <c r="AF61" s="473"/>
      <c r="AG61" s="473"/>
      <c r="AH61" s="473"/>
      <c r="AI61" s="473"/>
      <c r="AJ61" s="473"/>
      <c r="AK61" s="473"/>
      <c r="AL61" s="474"/>
      <c r="AM61" s="300"/>
      <c r="AN61" s="548"/>
      <c r="AO61" s="548"/>
      <c r="AP61" s="548"/>
      <c r="AQ61" s="548"/>
      <c r="AR61" s="548"/>
      <c r="AS61" s="548"/>
      <c r="AT61" s="548"/>
      <c r="AU61" s="548"/>
      <c r="AV61" s="548"/>
      <c r="AW61" s="309"/>
      <c r="AX61" s="142"/>
      <c r="AY61" s="140"/>
      <c r="AZ61" s="140"/>
    </row>
    <row r="62" spans="2:81" ht="12" customHeight="1" x14ac:dyDescent="0.2">
      <c r="B62" s="481"/>
      <c r="C62" s="482"/>
      <c r="D62" s="482"/>
      <c r="E62" s="482"/>
      <c r="F62" s="482"/>
      <c r="G62" s="482"/>
      <c r="H62" s="482"/>
      <c r="I62" s="482"/>
      <c r="J62" s="482"/>
      <c r="K62" s="482"/>
      <c r="L62" s="482"/>
      <c r="M62" s="482"/>
      <c r="N62" s="482"/>
      <c r="O62" s="482"/>
      <c r="P62" s="482"/>
      <c r="Q62" s="482"/>
      <c r="R62" s="469"/>
      <c r="S62" s="470"/>
      <c r="T62" s="470"/>
      <c r="U62" s="470"/>
      <c r="V62" s="470"/>
      <c r="W62" s="470"/>
      <c r="X62" s="470"/>
      <c r="Y62" s="470"/>
      <c r="Z62" s="470"/>
      <c r="AA62" s="470"/>
      <c r="AB62" s="471"/>
      <c r="AC62" s="469"/>
      <c r="AD62" s="470"/>
      <c r="AE62" s="470"/>
      <c r="AF62" s="470"/>
      <c r="AG62" s="470"/>
      <c r="AH62" s="470"/>
      <c r="AI62" s="470"/>
      <c r="AJ62" s="470"/>
      <c r="AK62" s="470"/>
      <c r="AL62" s="471"/>
      <c r="AM62" s="300"/>
      <c r="AN62" s="548"/>
      <c r="AO62" s="548"/>
      <c r="AP62" s="548"/>
      <c r="AQ62" s="548"/>
      <c r="AR62" s="548"/>
      <c r="AS62" s="548"/>
      <c r="AT62" s="548"/>
      <c r="AU62" s="548"/>
      <c r="AV62" s="548"/>
      <c r="AW62" s="309"/>
      <c r="AX62" s="142"/>
      <c r="AY62" s="140"/>
      <c r="AZ62" s="140"/>
    </row>
    <row r="63" spans="2:81" ht="12" customHeight="1" x14ac:dyDescent="0.2">
      <c r="B63" s="483"/>
      <c r="C63" s="484"/>
      <c r="D63" s="484"/>
      <c r="E63" s="484"/>
      <c r="F63" s="484"/>
      <c r="G63" s="484"/>
      <c r="H63" s="484"/>
      <c r="I63" s="484"/>
      <c r="J63" s="484"/>
      <c r="K63" s="484"/>
      <c r="L63" s="484"/>
      <c r="M63" s="484"/>
      <c r="N63" s="484"/>
      <c r="O63" s="484"/>
      <c r="P63" s="484"/>
      <c r="Q63" s="484"/>
      <c r="R63" s="472"/>
      <c r="S63" s="473"/>
      <c r="T63" s="473"/>
      <c r="U63" s="473"/>
      <c r="V63" s="473"/>
      <c r="W63" s="473"/>
      <c r="X63" s="473"/>
      <c r="Y63" s="473"/>
      <c r="Z63" s="473"/>
      <c r="AA63" s="473"/>
      <c r="AB63" s="474"/>
      <c r="AC63" s="472"/>
      <c r="AD63" s="473"/>
      <c r="AE63" s="473"/>
      <c r="AF63" s="473"/>
      <c r="AG63" s="473"/>
      <c r="AH63" s="473"/>
      <c r="AI63" s="473"/>
      <c r="AJ63" s="473"/>
      <c r="AK63" s="473"/>
      <c r="AL63" s="474"/>
      <c r="AM63" s="300"/>
      <c r="AN63" s="548"/>
      <c r="AO63" s="548"/>
      <c r="AP63" s="548"/>
      <c r="AQ63" s="548"/>
      <c r="AR63" s="548"/>
      <c r="AS63" s="548"/>
      <c r="AT63" s="548"/>
      <c r="AU63" s="548"/>
      <c r="AV63" s="548"/>
      <c r="AW63" s="309"/>
      <c r="AX63" s="142"/>
      <c r="AY63" s="140"/>
      <c r="AZ63" s="140"/>
    </row>
    <row r="64" spans="2:81" ht="12" customHeight="1" x14ac:dyDescent="0.2">
      <c r="B64" s="485"/>
      <c r="C64" s="486"/>
      <c r="D64" s="486"/>
      <c r="E64" s="486"/>
      <c r="F64" s="486"/>
      <c r="G64" s="486"/>
      <c r="H64" s="486"/>
      <c r="I64" s="486"/>
      <c r="J64" s="486"/>
      <c r="K64" s="486"/>
      <c r="L64" s="486"/>
      <c r="M64" s="486"/>
      <c r="N64" s="486"/>
      <c r="O64" s="486"/>
      <c r="P64" s="486"/>
      <c r="Q64" s="486"/>
      <c r="R64" s="469"/>
      <c r="S64" s="470"/>
      <c r="T64" s="470"/>
      <c r="U64" s="470"/>
      <c r="V64" s="470"/>
      <c r="W64" s="470"/>
      <c r="X64" s="470"/>
      <c r="Y64" s="470"/>
      <c r="Z64" s="470"/>
      <c r="AA64" s="470"/>
      <c r="AB64" s="471"/>
      <c r="AC64" s="469"/>
      <c r="AD64" s="470"/>
      <c r="AE64" s="470"/>
      <c r="AF64" s="470"/>
      <c r="AG64" s="470"/>
      <c r="AH64" s="470"/>
      <c r="AI64" s="470"/>
      <c r="AJ64" s="470"/>
      <c r="AK64" s="470"/>
      <c r="AL64" s="471"/>
      <c r="AM64" s="300"/>
      <c r="AN64" s="548"/>
      <c r="AO64" s="548"/>
      <c r="AP64" s="548"/>
      <c r="AQ64" s="548"/>
      <c r="AR64" s="548"/>
      <c r="AS64" s="548"/>
      <c r="AT64" s="548"/>
      <c r="AU64" s="548"/>
      <c r="AV64" s="548"/>
      <c r="AW64" s="309"/>
      <c r="AX64" s="142"/>
      <c r="AY64" s="140"/>
      <c r="AZ64" s="140"/>
    </row>
    <row r="65" spans="2:62" ht="12" customHeight="1" x14ac:dyDescent="0.2">
      <c r="B65" s="487"/>
      <c r="C65" s="488"/>
      <c r="D65" s="488"/>
      <c r="E65" s="488"/>
      <c r="F65" s="488"/>
      <c r="G65" s="488"/>
      <c r="H65" s="488"/>
      <c r="I65" s="488"/>
      <c r="J65" s="488"/>
      <c r="K65" s="488"/>
      <c r="L65" s="488"/>
      <c r="M65" s="488"/>
      <c r="N65" s="488"/>
      <c r="O65" s="488"/>
      <c r="P65" s="488"/>
      <c r="Q65" s="488"/>
      <c r="R65" s="472"/>
      <c r="S65" s="473"/>
      <c r="T65" s="473"/>
      <c r="U65" s="473"/>
      <c r="V65" s="473"/>
      <c r="W65" s="473"/>
      <c r="X65" s="473"/>
      <c r="Y65" s="473"/>
      <c r="Z65" s="473"/>
      <c r="AA65" s="473"/>
      <c r="AB65" s="474"/>
      <c r="AC65" s="472"/>
      <c r="AD65" s="473"/>
      <c r="AE65" s="473"/>
      <c r="AF65" s="473"/>
      <c r="AG65" s="473"/>
      <c r="AH65" s="473"/>
      <c r="AI65" s="473"/>
      <c r="AJ65" s="473"/>
      <c r="AK65" s="473"/>
      <c r="AL65" s="474"/>
      <c r="AM65" s="311"/>
      <c r="AN65" s="548"/>
      <c r="AO65" s="548"/>
      <c r="AP65" s="548"/>
      <c r="AQ65" s="548"/>
      <c r="AR65" s="548"/>
      <c r="AS65" s="548"/>
      <c r="AT65" s="548"/>
      <c r="AU65" s="548"/>
      <c r="AV65" s="548"/>
      <c r="AW65" s="314"/>
      <c r="AX65" s="142"/>
      <c r="AY65" s="140"/>
      <c r="AZ65" s="140"/>
    </row>
    <row r="66" spans="2:62" ht="12" customHeight="1" x14ac:dyDescent="0.25">
      <c r="B66" s="485"/>
      <c r="C66" s="549"/>
      <c r="D66" s="549"/>
      <c r="E66" s="549"/>
      <c r="F66" s="549"/>
      <c r="G66" s="549"/>
      <c r="H66" s="549"/>
      <c r="I66" s="549"/>
      <c r="J66" s="549"/>
      <c r="K66" s="549"/>
      <c r="L66" s="549"/>
      <c r="M66" s="549"/>
      <c r="N66" s="549"/>
      <c r="O66" s="549"/>
      <c r="P66" s="549"/>
      <c r="Q66" s="550"/>
      <c r="R66" s="469"/>
      <c r="S66" s="470"/>
      <c r="T66" s="470"/>
      <c r="U66" s="470"/>
      <c r="V66" s="470"/>
      <c r="W66" s="470"/>
      <c r="X66" s="470"/>
      <c r="Y66" s="470"/>
      <c r="Z66" s="470"/>
      <c r="AA66" s="470"/>
      <c r="AB66" s="471"/>
      <c r="AC66" s="469"/>
      <c r="AD66" s="470"/>
      <c r="AE66" s="470"/>
      <c r="AF66" s="470"/>
      <c r="AG66" s="470"/>
      <c r="AH66" s="470"/>
      <c r="AI66" s="470"/>
      <c r="AJ66" s="470"/>
      <c r="AK66" s="470"/>
      <c r="AL66" s="471"/>
      <c r="AM66" s="300"/>
      <c r="AN66" s="548"/>
      <c r="AO66" s="548"/>
      <c r="AP66" s="548"/>
      <c r="AQ66" s="548"/>
      <c r="AR66" s="548"/>
      <c r="AS66" s="548"/>
      <c r="AT66" s="548"/>
      <c r="AU66" s="548"/>
      <c r="AV66" s="548"/>
      <c r="AW66" s="307"/>
      <c r="AX66" s="140"/>
      <c r="AZ66" s="144"/>
      <c r="BA66" s="144"/>
      <c r="BB66" s="144"/>
      <c r="BC66" s="144"/>
      <c r="BD66" s="144"/>
      <c r="BE66" s="144"/>
      <c r="BF66" s="144"/>
      <c r="BG66" s="144"/>
      <c r="BH66" s="144"/>
      <c r="BI66" s="144"/>
    </row>
    <row r="67" spans="2:62" ht="12" customHeight="1" x14ac:dyDescent="0.25">
      <c r="B67" s="551"/>
      <c r="C67" s="552"/>
      <c r="D67" s="552"/>
      <c r="E67" s="552"/>
      <c r="F67" s="552"/>
      <c r="G67" s="552"/>
      <c r="H67" s="552"/>
      <c r="I67" s="552"/>
      <c r="J67" s="552"/>
      <c r="K67" s="552"/>
      <c r="L67" s="552"/>
      <c r="M67" s="552"/>
      <c r="N67" s="552"/>
      <c r="O67" s="552"/>
      <c r="P67" s="552"/>
      <c r="Q67" s="553"/>
      <c r="R67" s="472"/>
      <c r="S67" s="473"/>
      <c r="T67" s="473"/>
      <c r="U67" s="473"/>
      <c r="V67" s="473"/>
      <c r="W67" s="473"/>
      <c r="X67" s="473"/>
      <c r="Y67" s="473"/>
      <c r="Z67" s="473"/>
      <c r="AA67" s="473"/>
      <c r="AB67" s="474"/>
      <c r="AC67" s="472"/>
      <c r="AD67" s="473"/>
      <c r="AE67" s="473"/>
      <c r="AF67" s="473"/>
      <c r="AG67" s="473"/>
      <c r="AH67" s="473"/>
      <c r="AI67" s="473"/>
      <c r="AJ67" s="473"/>
      <c r="AK67" s="473"/>
      <c r="AL67" s="474"/>
      <c r="AM67" s="300"/>
      <c r="AN67" s="548"/>
      <c r="AO67" s="548"/>
      <c r="AP67" s="548"/>
      <c r="AQ67" s="548"/>
      <c r="AR67" s="548"/>
      <c r="AS67" s="548"/>
      <c r="AT67" s="548"/>
      <c r="AU67" s="548"/>
      <c r="AV67" s="548"/>
      <c r="AW67" s="307"/>
      <c r="AX67" s="140"/>
      <c r="AZ67" s="144"/>
      <c r="BA67" s="144"/>
      <c r="BB67" s="144"/>
      <c r="BC67" s="144"/>
      <c r="BD67" s="144"/>
      <c r="BE67" s="144"/>
      <c r="BF67" s="144"/>
      <c r="BG67" s="144"/>
      <c r="BH67" s="144"/>
      <c r="BI67" s="144"/>
    </row>
    <row r="68" spans="2:62" ht="12" customHeight="1" x14ac:dyDescent="0.25">
      <c r="B68" s="485"/>
      <c r="C68" s="549"/>
      <c r="D68" s="549"/>
      <c r="E68" s="549"/>
      <c r="F68" s="549"/>
      <c r="G68" s="549"/>
      <c r="H68" s="549"/>
      <c r="I68" s="549"/>
      <c r="J68" s="549"/>
      <c r="K68" s="549"/>
      <c r="L68" s="549"/>
      <c r="M68" s="549"/>
      <c r="N68" s="549"/>
      <c r="O68" s="549"/>
      <c r="P68" s="549"/>
      <c r="Q68" s="550"/>
      <c r="R68" s="469"/>
      <c r="S68" s="470"/>
      <c r="T68" s="470"/>
      <c r="U68" s="470"/>
      <c r="V68" s="470"/>
      <c r="W68" s="470"/>
      <c r="X68" s="470"/>
      <c r="Y68" s="470"/>
      <c r="Z68" s="470"/>
      <c r="AA68" s="470"/>
      <c r="AB68" s="471"/>
      <c r="AC68" s="469"/>
      <c r="AD68" s="470"/>
      <c r="AE68" s="470"/>
      <c r="AF68" s="470"/>
      <c r="AG68" s="470"/>
      <c r="AH68" s="470"/>
      <c r="AI68" s="470"/>
      <c r="AJ68" s="470"/>
      <c r="AK68" s="470"/>
      <c r="AL68" s="471"/>
      <c r="AM68" s="300"/>
      <c r="AN68" s="548"/>
      <c r="AO68" s="548"/>
      <c r="AP68" s="548"/>
      <c r="AQ68" s="548"/>
      <c r="AR68" s="548"/>
      <c r="AS68" s="548"/>
      <c r="AT68" s="548"/>
      <c r="AU68" s="548"/>
      <c r="AV68" s="548"/>
      <c r="AW68" s="307"/>
      <c r="AX68" s="140"/>
      <c r="AZ68" s="144"/>
      <c r="BA68" s="144"/>
      <c r="BB68" s="144"/>
      <c r="BC68" s="144"/>
      <c r="BD68" s="144"/>
      <c r="BE68" s="144"/>
      <c r="BF68" s="144"/>
      <c r="BG68" s="144"/>
      <c r="BH68" s="144"/>
      <c r="BI68" s="144"/>
    </row>
    <row r="69" spans="2:62" ht="12" customHeight="1" x14ac:dyDescent="0.25">
      <c r="B69" s="551"/>
      <c r="C69" s="552"/>
      <c r="D69" s="552"/>
      <c r="E69" s="552"/>
      <c r="F69" s="552"/>
      <c r="G69" s="552"/>
      <c r="H69" s="552"/>
      <c r="I69" s="552"/>
      <c r="J69" s="552"/>
      <c r="K69" s="552"/>
      <c r="L69" s="552"/>
      <c r="M69" s="552"/>
      <c r="N69" s="552"/>
      <c r="O69" s="552"/>
      <c r="P69" s="552"/>
      <c r="Q69" s="553"/>
      <c r="R69" s="472"/>
      <c r="S69" s="473"/>
      <c r="T69" s="473"/>
      <c r="U69" s="473"/>
      <c r="V69" s="473"/>
      <c r="W69" s="473"/>
      <c r="X69" s="473"/>
      <c r="Y69" s="473"/>
      <c r="Z69" s="473"/>
      <c r="AA69" s="473"/>
      <c r="AB69" s="474"/>
      <c r="AC69" s="472"/>
      <c r="AD69" s="473"/>
      <c r="AE69" s="473"/>
      <c r="AF69" s="473"/>
      <c r="AG69" s="473"/>
      <c r="AH69" s="473"/>
      <c r="AI69" s="473"/>
      <c r="AJ69" s="473"/>
      <c r="AK69" s="473"/>
      <c r="AL69" s="474"/>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81"/>
      <c r="C70" s="482"/>
      <c r="D70" s="482"/>
      <c r="E70" s="482"/>
      <c r="F70" s="482"/>
      <c r="G70" s="482"/>
      <c r="H70" s="482"/>
      <c r="I70" s="482"/>
      <c r="J70" s="482"/>
      <c r="K70" s="482"/>
      <c r="L70" s="482"/>
      <c r="M70" s="482"/>
      <c r="N70" s="482"/>
      <c r="O70" s="482"/>
      <c r="P70" s="482"/>
      <c r="Q70" s="482"/>
      <c r="R70" s="469"/>
      <c r="S70" s="470"/>
      <c r="T70" s="470"/>
      <c r="U70" s="470"/>
      <c r="V70" s="470"/>
      <c r="W70" s="470"/>
      <c r="X70" s="470"/>
      <c r="Y70" s="470"/>
      <c r="Z70" s="470"/>
      <c r="AA70" s="470"/>
      <c r="AB70" s="471"/>
      <c r="AC70" s="469"/>
      <c r="AD70" s="470"/>
      <c r="AE70" s="470"/>
      <c r="AF70" s="470"/>
      <c r="AG70" s="470"/>
      <c r="AH70" s="470"/>
      <c r="AI70" s="470"/>
      <c r="AJ70" s="470"/>
      <c r="AK70" s="470"/>
      <c r="AL70" s="471"/>
      <c r="AM70" s="300"/>
      <c r="AN70" s="548"/>
      <c r="AO70" s="548"/>
      <c r="AP70" s="548"/>
      <c r="AQ70" s="548"/>
      <c r="AR70" s="548"/>
      <c r="AS70" s="548"/>
      <c r="AT70" s="548"/>
      <c r="AU70" s="548"/>
      <c r="AV70" s="548"/>
      <c r="AW70" s="307"/>
      <c r="AX70" s="140"/>
      <c r="AY70" s="142"/>
      <c r="AZ70" s="147"/>
      <c r="BA70" s="147"/>
      <c r="BB70" s="147"/>
      <c r="BC70" s="147"/>
      <c r="BD70" s="148"/>
      <c r="BE70" s="148"/>
      <c r="BF70" s="148"/>
      <c r="BG70" s="148"/>
      <c r="BH70" s="148"/>
      <c r="BI70" s="148"/>
      <c r="BJ70" s="140"/>
    </row>
    <row r="71" spans="2:62" ht="12" customHeight="1" x14ac:dyDescent="0.25">
      <c r="B71" s="483"/>
      <c r="C71" s="484"/>
      <c r="D71" s="484"/>
      <c r="E71" s="484"/>
      <c r="F71" s="484"/>
      <c r="G71" s="484"/>
      <c r="H71" s="484"/>
      <c r="I71" s="484"/>
      <c r="J71" s="484"/>
      <c r="K71" s="484"/>
      <c r="L71" s="484"/>
      <c r="M71" s="484"/>
      <c r="N71" s="484"/>
      <c r="O71" s="484"/>
      <c r="P71" s="484"/>
      <c r="Q71" s="484"/>
      <c r="R71" s="472"/>
      <c r="S71" s="473"/>
      <c r="T71" s="473"/>
      <c r="U71" s="473"/>
      <c r="V71" s="473"/>
      <c r="W71" s="473"/>
      <c r="X71" s="473"/>
      <c r="Y71" s="473"/>
      <c r="Z71" s="473"/>
      <c r="AA71" s="473"/>
      <c r="AB71" s="474"/>
      <c r="AC71" s="472"/>
      <c r="AD71" s="473"/>
      <c r="AE71" s="473"/>
      <c r="AF71" s="473"/>
      <c r="AG71" s="473"/>
      <c r="AH71" s="473"/>
      <c r="AI71" s="473"/>
      <c r="AJ71" s="473"/>
      <c r="AK71" s="473"/>
      <c r="AL71" s="474"/>
      <c r="AM71" s="300"/>
      <c r="AN71" s="548"/>
      <c r="AO71" s="548"/>
      <c r="AP71" s="548"/>
      <c r="AQ71" s="548"/>
      <c r="AR71" s="548"/>
      <c r="AS71" s="548"/>
      <c r="AT71" s="548"/>
      <c r="AU71" s="548"/>
      <c r="AV71" s="548"/>
      <c r="AW71" s="307"/>
      <c r="AX71" s="140"/>
      <c r="AY71" s="140"/>
      <c r="AZ71" s="475"/>
      <c r="BA71" s="475"/>
      <c r="BB71" s="475"/>
      <c r="BC71" s="475"/>
      <c r="BD71" s="475"/>
      <c r="BE71" s="475"/>
      <c r="BF71" s="475"/>
      <c r="BG71" s="475"/>
      <c r="BH71" s="475"/>
      <c r="BI71" s="475"/>
    </row>
    <row r="72" spans="2:62" ht="12" customHeight="1" x14ac:dyDescent="0.25">
      <c r="B72" s="481"/>
      <c r="C72" s="482"/>
      <c r="D72" s="482"/>
      <c r="E72" s="482"/>
      <c r="F72" s="482"/>
      <c r="G72" s="482"/>
      <c r="H72" s="482"/>
      <c r="I72" s="482"/>
      <c r="J72" s="482"/>
      <c r="K72" s="482"/>
      <c r="L72" s="482"/>
      <c r="M72" s="482"/>
      <c r="N72" s="482"/>
      <c r="O72" s="482"/>
      <c r="P72" s="482"/>
      <c r="Q72" s="482"/>
      <c r="R72" s="469"/>
      <c r="S72" s="470"/>
      <c r="T72" s="470"/>
      <c r="U72" s="470"/>
      <c r="V72" s="470"/>
      <c r="W72" s="470"/>
      <c r="X72" s="470"/>
      <c r="Y72" s="470"/>
      <c r="Z72" s="470"/>
      <c r="AA72" s="470"/>
      <c r="AB72" s="471"/>
      <c r="AC72" s="469"/>
      <c r="AD72" s="470"/>
      <c r="AE72" s="470"/>
      <c r="AF72" s="470"/>
      <c r="AG72" s="470"/>
      <c r="AH72" s="470"/>
      <c r="AI72" s="470"/>
      <c r="AJ72" s="470"/>
      <c r="AK72" s="470"/>
      <c r="AL72" s="471"/>
      <c r="AM72" s="300"/>
      <c r="AN72" s="548"/>
      <c r="AO72" s="548"/>
      <c r="AP72" s="548"/>
      <c r="AQ72" s="548"/>
      <c r="AR72" s="548"/>
      <c r="AS72" s="548"/>
      <c r="AT72" s="548"/>
      <c r="AU72" s="548"/>
      <c r="AV72" s="548"/>
      <c r="AW72" s="309"/>
      <c r="AY72" s="140"/>
      <c r="AZ72" s="146">
        <f>SUM(AC36:AL79)+AN44</f>
        <v>0</v>
      </c>
      <c r="BA72" s="144"/>
      <c r="BB72" s="144"/>
      <c r="BC72" s="144"/>
      <c r="BD72" s="144"/>
      <c r="BE72" s="144"/>
      <c r="BF72" s="144"/>
      <c r="BG72" s="144"/>
      <c r="BH72" s="144"/>
      <c r="BI72" s="144"/>
    </row>
    <row r="73" spans="2:62" ht="12" customHeight="1" x14ac:dyDescent="0.2">
      <c r="B73" s="483"/>
      <c r="C73" s="484"/>
      <c r="D73" s="484"/>
      <c r="E73" s="484"/>
      <c r="F73" s="484"/>
      <c r="G73" s="484"/>
      <c r="H73" s="484"/>
      <c r="I73" s="484"/>
      <c r="J73" s="484"/>
      <c r="K73" s="484"/>
      <c r="L73" s="484"/>
      <c r="M73" s="484"/>
      <c r="N73" s="484"/>
      <c r="O73" s="484"/>
      <c r="P73" s="484"/>
      <c r="Q73" s="484"/>
      <c r="R73" s="472"/>
      <c r="S73" s="473"/>
      <c r="T73" s="473"/>
      <c r="U73" s="473"/>
      <c r="V73" s="473"/>
      <c r="W73" s="473"/>
      <c r="X73" s="473"/>
      <c r="Y73" s="473"/>
      <c r="Z73" s="473"/>
      <c r="AA73" s="473"/>
      <c r="AB73" s="474"/>
      <c r="AC73" s="472"/>
      <c r="AD73" s="473"/>
      <c r="AE73" s="473"/>
      <c r="AF73" s="473"/>
      <c r="AG73" s="473"/>
      <c r="AH73" s="473"/>
      <c r="AI73" s="473"/>
      <c r="AJ73" s="473"/>
      <c r="AK73" s="473"/>
      <c r="AL73" s="474"/>
      <c r="AM73" s="300"/>
      <c r="AN73" s="310"/>
      <c r="AO73" s="310"/>
      <c r="AP73" s="310"/>
      <c r="AQ73" s="310"/>
      <c r="AR73" s="310"/>
      <c r="AS73" s="310"/>
      <c r="AT73" s="310"/>
      <c r="AU73" s="310"/>
      <c r="AV73" s="310"/>
      <c r="AW73" s="309"/>
      <c r="AX73" s="142"/>
      <c r="AY73" s="140"/>
      <c r="AZ73" s="475" cm="1">
        <f t="array" ref="AZ73">SUM(AC36:AL79+AN44)</f>
        <v>0</v>
      </c>
      <c r="BA73" s="476"/>
      <c r="BB73" s="476"/>
      <c r="BC73" s="476"/>
      <c r="BD73" s="476"/>
      <c r="BE73" s="476"/>
      <c r="BF73" s="476"/>
      <c r="BG73" s="476"/>
      <c r="BH73" s="144"/>
      <c r="BI73" s="144"/>
    </row>
    <row r="74" spans="2:62" ht="12" customHeight="1" x14ac:dyDescent="0.2">
      <c r="B74" s="481"/>
      <c r="C74" s="482"/>
      <c r="D74" s="482"/>
      <c r="E74" s="482"/>
      <c r="F74" s="482"/>
      <c r="G74" s="482"/>
      <c r="H74" s="482"/>
      <c r="I74" s="482"/>
      <c r="J74" s="482"/>
      <c r="K74" s="482"/>
      <c r="L74" s="482"/>
      <c r="M74" s="482"/>
      <c r="N74" s="482"/>
      <c r="O74" s="482"/>
      <c r="P74" s="482"/>
      <c r="Q74" s="482"/>
      <c r="R74" s="469"/>
      <c r="S74" s="470"/>
      <c r="T74" s="470"/>
      <c r="U74" s="470"/>
      <c r="V74" s="470"/>
      <c r="W74" s="470"/>
      <c r="X74" s="470"/>
      <c r="Y74" s="470"/>
      <c r="Z74" s="470"/>
      <c r="AA74" s="470"/>
      <c r="AB74" s="471"/>
      <c r="AC74" s="469"/>
      <c r="AD74" s="470"/>
      <c r="AE74" s="470"/>
      <c r="AF74" s="470"/>
      <c r="AG74" s="470"/>
      <c r="AH74" s="470"/>
      <c r="AI74" s="470"/>
      <c r="AJ74" s="470"/>
      <c r="AK74" s="470"/>
      <c r="AL74" s="471"/>
      <c r="AM74" s="300"/>
      <c r="AN74" s="310"/>
      <c r="AO74" s="310"/>
      <c r="AP74" s="310"/>
      <c r="AQ74" s="310"/>
      <c r="AR74" s="310"/>
      <c r="AS74" s="310"/>
      <c r="AT74" s="310"/>
      <c r="AU74" s="310"/>
      <c r="AV74" s="310"/>
      <c r="AW74" s="309"/>
      <c r="AX74" s="142"/>
      <c r="AY74" s="140"/>
      <c r="AZ74" s="140"/>
    </row>
    <row r="75" spans="2:62" ht="12" customHeight="1" x14ac:dyDescent="0.2">
      <c r="B75" s="483"/>
      <c r="C75" s="484"/>
      <c r="D75" s="484"/>
      <c r="E75" s="484"/>
      <c r="F75" s="484"/>
      <c r="G75" s="484"/>
      <c r="H75" s="484"/>
      <c r="I75" s="484"/>
      <c r="J75" s="484"/>
      <c r="K75" s="484"/>
      <c r="L75" s="484"/>
      <c r="M75" s="484"/>
      <c r="N75" s="484"/>
      <c r="O75" s="484"/>
      <c r="P75" s="484"/>
      <c r="Q75" s="484"/>
      <c r="R75" s="472"/>
      <c r="S75" s="473"/>
      <c r="T75" s="473"/>
      <c r="U75" s="473"/>
      <c r="V75" s="473"/>
      <c r="W75" s="473"/>
      <c r="X75" s="473"/>
      <c r="Y75" s="473"/>
      <c r="Z75" s="473"/>
      <c r="AA75" s="473"/>
      <c r="AB75" s="474"/>
      <c r="AC75" s="472"/>
      <c r="AD75" s="473"/>
      <c r="AE75" s="473"/>
      <c r="AF75" s="473"/>
      <c r="AG75" s="473"/>
      <c r="AH75" s="473"/>
      <c r="AI75" s="473"/>
      <c r="AJ75" s="473"/>
      <c r="AK75" s="473"/>
      <c r="AL75" s="474"/>
      <c r="AM75" s="300"/>
      <c r="AN75" s="308"/>
      <c r="AO75" s="308"/>
      <c r="AP75" s="308"/>
      <c r="AQ75" s="308"/>
      <c r="AR75" s="308"/>
      <c r="AS75" s="308"/>
      <c r="AT75" s="308"/>
      <c r="AU75" s="308"/>
      <c r="AV75" s="308"/>
      <c r="AW75" s="309"/>
      <c r="AX75" s="142"/>
      <c r="AY75" s="140"/>
      <c r="AZ75" s="140"/>
    </row>
    <row r="76" spans="2:62" ht="12" customHeight="1" x14ac:dyDescent="0.2">
      <c r="B76" s="481"/>
      <c r="C76" s="482"/>
      <c r="D76" s="482"/>
      <c r="E76" s="482"/>
      <c r="F76" s="482"/>
      <c r="G76" s="482"/>
      <c r="H76" s="482"/>
      <c r="I76" s="482"/>
      <c r="J76" s="482"/>
      <c r="K76" s="482"/>
      <c r="L76" s="482"/>
      <c r="M76" s="482"/>
      <c r="N76" s="482"/>
      <c r="O76" s="482"/>
      <c r="P76" s="482"/>
      <c r="Q76" s="482"/>
      <c r="R76" s="469"/>
      <c r="S76" s="470"/>
      <c r="T76" s="470"/>
      <c r="U76" s="470"/>
      <c r="V76" s="470"/>
      <c r="W76" s="470"/>
      <c r="X76" s="470"/>
      <c r="Y76" s="470"/>
      <c r="Z76" s="470"/>
      <c r="AA76" s="470"/>
      <c r="AB76" s="471"/>
      <c r="AC76" s="469"/>
      <c r="AD76" s="470"/>
      <c r="AE76" s="470"/>
      <c r="AF76" s="470"/>
      <c r="AG76" s="470"/>
      <c r="AH76" s="470"/>
      <c r="AI76" s="470"/>
      <c r="AJ76" s="470"/>
      <c r="AK76" s="470"/>
      <c r="AL76" s="471"/>
      <c r="AM76" s="300"/>
      <c r="AN76" s="308"/>
      <c r="AO76" s="308"/>
      <c r="AP76" s="308"/>
      <c r="AQ76" s="308"/>
      <c r="AR76" s="308"/>
      <c r="AS76" s="308"/>
      <c r="AT76" s="308"/>
      <c r="AU76" s="308"/>
      <c r="AV76" s="308"/>
      <c r="AW76" s="309"/>
      <c r="AX76" s="142"/>
      <c r="AY76" s="140"/>
      <c r="AZ76" s="140"/>
    </row>
    <row r="77" spans="2:62" ht="12" customHeight="1" x14ac:dyDescent="0.2">
      <c r="B77" s="483"/>
      <c r="C77" s="484"/>
      <c r="D77" s="484"/>
      <c r="E77" s="484"/>
      <c r="F77" s="484"/>
      <c r="G77" s="484"/>
      <c r="H77" s="484"/>
      <c r="I77" s="484"/>
      <c r="J77" s="484"/>
      <c r="K77" s="484"/>
      <c r="L77" s="484"/>
      <c r="M77" s="484"/>
      <c r="N77" s="484"/>
      <c r="O77" s="484"/>
      <c r="P77" s="484"/>
      <c r="Q77" s="484"/>
      <c r="R77" s="472"/>
      <c r="S77" s="473"/>
      <c r="T77" s="473"/>
      <c r="U77" s="473"/>
      <c r="V77" s="473"/>
      <c r="W77" s="473"/>
      <c r="X77" s="473"/>
      <c r="Y77" s="473"/>
      <c r="Z77" s="473"/>
      <c r="AA77" s="473"/>
      <c r="AB77" s="474"/>
      <c r="AC77" s="472"/>
      <c r="AD77" s="473"/>
      <c r="AE77" s="473"/>
      <c r="AF77" s="473"/>
      <c r="AG77" s="473"/>
      <c r="AH77" s="473"/>
      <c r="AI77" s="473"/>
      <c r="AJ77" s="473"/>
      <c r="AK77" s="473"/>
      <c r="AL77" s="474"/>
      <c r="AM77" s="300"/>
      <c r="AN77" s="308"/>
      <c r="AO77" s="308"/>
      <c r="AP77" s="308"/>
      <c r="AQ77" s="308"/>
      <c r="AR77" s="308"/>
      <c r="AS77" s="308"/>
      <c r="AT77" s="308"/>
      <c r="AU77" s="308"/>
      <c r="AV77" s="308"/>
      <c r="AW77" s="309"/>
      <c r="AX77" s="142"/>
      <c r="AY77" s="140"/>
      <c r="AZ77" s="140"/>
    </row>
    <row r="78" spans="2:62" ht="12" customHeight="1" x14ac:dyDescent="0.2">
      <c r="B78" s="485"/>
      <c r="C78" s="486"/>
      <c r="D78" s="486"/>
      <c r="E78" s="486"/>
      <c r="F78" s="486"/>
      <c r="G78" s="486"/>
      <c r="H78" s="486"/>
      <c r="I78" s="486"/>
      <c r="J78" s="486"/>
      <c r="K78" s="486"/>
      <c r="L78" s="486"/>
      <c r="M78" s="486"/>
      <c r="N78" s="486"/>
      <c r="O78" s="486"/>
      <c r="P78" s="486"/>
      <c r="Q78" s="486"/>
      <c r="R78" s="469"/>
      <c r="S78" s="470"/>
      <c r="T78" s="470"/>
      <c r="U78" s="470"/>
      <c r="V78" s="470"/>
      <c r="W78" s="470"/>
      <c r="X78" s="470"/>
      <c r="Y78" s="470"/>
      <c r="Z78" s="470"/>
      <c r="AA78" s="470"/>
      <c r="AB78" s="471"/>
      <c r="AC78" s="469"/>
      <c r="AD78" s="470"/>
      <c r="AE78" s="470"/>
      <c r="AF78" s="470"/>
      <c r="AG78" s="470"/>
      <c r="AH78" s="470"/>
      <c r="AI78" s="470"/>
      <c r="AJ78" s="470"/>
      <c r="AK78" s="470"/>
      <c r="AL78" s="471"/>
      <c r="AM78" s="300"/>
      <c r="AN78" s="308"/>
      <c r="AO78" s="308"/>
      <c r="AP78" s="308"/>
      <c r="AQ78" s="308"/>
      <c r="AR78" s="308"/>
      <c r="AS78" s="308"/>
      <c r="AT78" s="308"/>
      <c r="AU78" s="308"/>
      <c r="AV78" s="308"/>
      <c r="AW78" s="309"/>
      <c r="AX78" s="142"/>
      <c r="AY78" s="140"/>
      <c r="AZ78" s="140"/>
    </row>
    <row r="79" spans="2:62" ht="12" customHeight="1" x14ac:dyDescent="0.2">
      <c r="B79" s="487"/>
      <c r="C79" s="488"/>
      <c r="D79" s="488"/>
      <c r="E79" s="488"/>
      <c r="F79" s="488"/>
      <c r="G79" s="488"/>
      <c r="H79" s="488"/>
      <c r="I79" s="488"/>
      <c r="J79" s="488"/>
      <c r="K79" s="488"/>
      <c r="L79" s="488"/>
      <c r="M79" s="488"/>
      <c r="N79" s="488"/>
      <c r="O79" s="488"/>
      <c r="P79" s="488"/>
      <c r="Q79" s="488"/>
      <c r="R79" s="472"/>
      <c r="S79" s="473"/>
      <c r="T79" s="473"/>
      <c r="U79" s="473"/>
      <c r="V79" s="473"/>
      <c r="W79" s="473"/>
      <c r="X79" s="473"/>
      <c r="Y79" s="473"/>
      <c r="Z79" s="473"/>
      <c r="AA79" s="473"/>
      <c r="AB79" s="474"/>
      <c r="AC79" s="472"/>
      <c r="AD79" s="473"/>
      <c r="AE79" s="473"/>
      <c r="AF79" s="473"/>
      <c r="AG79" s="473"/>
      <c r="AH79" s="473"/>
      <c r="AI79" s="473"/>
      <c r="AJ79" s="473"/>
      <c r="AK79" s="473"/>
      <c r="AL79" s="474"/>
      <c r="AM79" s="311"/>
      <c r="AN79" s="312"/>
      <c r="AO79" s="312"/>
      <c r="AP79" s="312"/>
      <c r="AQ79" s="312"/>
      <c r="AR79" s="312"/>
      <c r="AS79" s="312"/>
      <c r="AT79" s="312"/>
      <c r="AU79" s="313"/>
      <c r="AV79" s="313"/>
      <c r="AW79" s="314"/>
      <c r="AX79" s="142"/>
      <c r="AY79" s="140"/>
      <c r="AZ79" s="140"/>
    </row>
    <row r="80" spans="2:62" ht="18" customHeight="1" x14ac:dyDescent="0.2">
      <c r="B80" s="232"/>
      <c r="C80" s="232" t="s">
        <v>110</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18" t="s">
        <v>73</v>
      </c>
      <c r="C82" s="518"/>
      <c r="D82" s="518"/>
      <c r="E82" s="518"/>
      <c r="F82" s="518"/>
      <c r="G82" s="518"/>
      <c r="H82" s="518"/>
      <c r="I82" s="518"/>
      <c r="J82" s="518"/>
      <c r="K82" s="518"/>
      <c r="L82" s="518"/>
      <c r="M82" s="518"/>
      <c r="N82" s="518"/>
      <c r="O82" s="518"/>
      <c r="P82" s="518"/>
      <c r="Q82" s="518"/>
      <c r="R82" s="518"/>
      <c r="S82" s="518"/>
      <c r="T82" s="518"/>
      <c r="U82" s="518"/>
      <c r="V82" s="518"/>
      <c r="W82" s="518"/>
      <c r="X82" s="518"/>
      <c r="Y82" s="518"/>
      <c r="Z82" s="518"/>
      <c r="AA82" s="518"/>
      <c r="AB82" s="518"/>
      <c r="AC82" s="518"/>
      <c r="AD82" s="518"/>
      <c r="AE82" s="518"/>
      <c r="AF82" s="518"/>
      <c r="AG82" s="518"/>
      <c r="AH82" s="518"/>
      <c r="AI82" s="518"/>
      <c r="AJ82" s="518"/>
      <c r="AK82" s="518"/>
      <c r="AL82" s="518"/>
      <c r="AM82" s="518"/>
      <c r="AN82" s="518"/>
      <c r="AO82" s="518"/>
      <c r="AP82" s="518"/>
      <c r="AQ82" s="518"/>
      <c r="AR82" s="518"/>
      <c r="AS82" s="518"/>
      <c r="AT82" s="518"/>
      <c r="AU82" s="518"/>
      <c r="AV82" s="518"/>
      <c r="AW82" s="518"/>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58" t="s">
        <v>74</v>
      </c>
      <c r="M84" s="558"/>
      <c r="N84" s="558"/>
      <c r="O84" s="558"/>
      <c r="P84" s="558"/>
      <c r="Q84" s="284"/>
      <c r="R84" s="284"/>
      <c r="S84" s="284"/>
      <c r="T84" s="284"/>
      <c r="U84" s="284"/>
      <c r="V84" s="284"/>
      <c r="W84" s="284"/>
      <c r="X84" s="557" t="s">
        <v>75</v>
      </c>
      <c r="Y84" s="557"/>
      <c r="Z84" s="557"/>
      <c r="AA84" s="557"/>
      <c r="AB84" s="557"/>
      <c r="AC84" s="557"/>
      <c r="AD84" s="247"/>
      <c r="AE84" s="247"/>
      <c r="AF84" s="247"/>
      <c r="AG84" s="247"/>
      <c r="AH84" s="247"/>
      <c r="AI84" s="558" t="s">
        <v>164</v>
      </c>
      <c r="AJ84" s="558"/>
      <c r="AK84" s="558"/>
      <c r="AL84" s="558"/>
      <c r="AM84" s="558"/>
      <c r="AN84" s="558"/>
      <c r="AO84" s="558"/>
      <c r="AP84" s="558"/>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59">
        <f>SUM(R36:AB79)</f>
        <v>0</v>
      </c>
      <c r="M86" s="560"/>
      <c r="N86" s="560"/>
      <c r="O86" s="560"/>
      <c r="P86" s="560"/>
      <c r="Q86" s="561"/>
      <c r="R86" s="288"/>
      <c r="S86" s="288"/>
      <c r="T86" s="289"/>
      <c r="U86" s="592" t="s">
        <v>76</v>
      </c>
      <c r="V86" s="592"/>
      <c r="W86" s="288"/>
      <c r="X86" s="559">
        <f>IF(AND(AH24="Abondement unilatéral",M15="Salarié"),(SUM(AC36:AL79)+AN44)*0.903,(SUM(AC36:AL79)+AN44))</f>
        <v>0</v>
      </c>
      <c r="Y86" s="560"/>
      <c r="Z86" s="560"/>
      <c r="AA86" s="560"/>
      <c r="AB86" s="560"/>
      <c r="AC86" s="561"/>
      <c r="AD86" s="237"/>
      <c r="AE86" s="237"/>
      <c r="AF86" s="290" t="s">
        <v>77</v>
      </c>
      <c r="AG86" s="237"/>
      <c r="AH86" s="290"/>
      <c r="AI86" s="237"/>
      <c r="AJ86" s="237"/>
      <c r="AK86" s="554">
        <f>L86+X86</f>
        <v>0</v>
      </c>
      <c r="AL86" s="555"/>
      <c r="AM86" s="555"/>
      <c r="AN86" s="555"/>
      <c r="AO86" s="556"/>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75"/>
      <c r="H88" s="575"/>
      <c r="I88" s="575"/>
      <c r="J88" s="575"/>
      <c r="K88" s="152"/>
      <c r="L88" s="574"/>
      <c r="M88" s="574"/>
      <c r="N88" s="574"/>
      <c r="O88" s="152"/>
      <c r="P88" s="152"/>
      <c r="R88" s="153"/>
      <c r="S88" s="154"/>
      <c r="T88" s="154"/>
      <c r="U88" s="154"/>
      <c r="V88" s="155"/>
      <c r="W88" s="156"/>
      <c r="X88" s="153"/>
      <c r="Y88" s="154"/>
      <c r="Z88" s="154"/>
      <c r="AA88" s="154"/>
      <c r="AB88" s="154"/>
      <c r="AC88" s="153"/>
      <c r="AD88" s="154"/>
      <c r="AE88" s="157"/>
      <c r="AF88" s="573"/>
      <c r="AG88" s="573"/>
      <c r="AH88" s="573"/>
      <c r="AI88" s="153"/>
      <c r="AJ88" s="153"/>
      <c r="AK88" s="154"/>
      <c r="AU88" s="101"/>
      <c r="AV88" s="101"/>
      <c r="AW88" s="94"/>
      <c r="AX88" s="158"/>
      <c r="AY88" s="159"/>
      <c r="AZ88" s="159"/>
    </row>
    <row r="89" spans="2:85" ht="19.5" x14ac:dyDescent="0.25">
      <c r="B89" s="563" t="s">
        <v>85</v>
      </c>
      <c r="C89" s="564"/>
      <c r="D89" s="564"/>
      <c r="E89" s="564"/>
      <c r="F89" s="564"/>
      <c r="G89" s="564"/>
      <c r="H89" s="564"/>
      <c r="I89" s="564"/>
      <c r="J89" s="564"/>
      <c r="K89" s="564"/>
      <c r="L89" s="564"/>
      <c r="M89" s="564"/>
      <c r="N89" s="564"/>
      <c r="O89" s="564"/>
      <c r="P89" s="564"/>
      <c r="Q89" s="564"/>
      <c r="R89" s="564"/>
      <c r="S89" s="564"/>
      <c r="T89" s="564"/>
      <c r="U89" s="564"/>
      <c r="V89" s="564"/>
      <c r="W89" s="564"/>
      <c r="X89" s="564"/>
      <c r="Y89" s="564"/>
      <c r="Z89" s="564"/>
      <c r="AA89" s="564"/>
      <c r="AB89" s="564"/>
      <c r="AC89" s="564"/>
      <c r="AD89" s="564"/>
      <c r="AE89" s="564"/>
      <c r="AF89" s="564"/>
      <c r="AG89" s="564"/>
      <c r="AH89" s="564"/>
      <c r="AI89" s="564"/>
      <c r="AJ89" s="564"/>
      <c r="AK89" s="564"/>
      <c r="AL89" s="564"/>
      <c r="AM89" s="564"/>
      <c r="AN89" s="564"/>
      <c r="AO89" s="564"/>
      <c r="AP89" s="564"/>
      <c r="AQ89" s="564"/>
      <c r="AR89" s="564"/>
      <c r="AS89" s="564"/>
      <c r="AT89" s="564"/>
      <c r="AU89" s="564"/>
      <c r="AV89" s="564"/>
      <c r="AW89" s="565"/>
      <c r="AX89" s="140"/>
      <c r="AY89" s="140"/>
      <c r="AZ89" s="140"/>
    </row>
    <row r="90" spans="2:85" s="162" customFormat="1" ht="35.25" customHeight="1" x14ac:dyDescent="0.25">
      <c r="B90" s="423" t="s">
        <v>112</v>
      </c>
      <c r="C90" s="423"/>
      <c r="D90" s="423"/>
      <c r="E90" s="423"/>
      <c r="F90" s="423"/>
      <c r="G90" s="423"/>
      <c r="H90" s="423"/>
      <c r="I90" s="423"/>
      <c r="J90" s="423"/>
      <c r="K90" s="423"/>
      <c r="L90" s="423"/>
      <c r="M90" s="423"/>
      <c r="N90" s="423"/>
      <c r="O90" s="423"/>
      <c r="P90" s="423"/>
      <c r="Q90" s="423"/>
      <c r="R90" s="423"/>
      <c r="S90" s="423"/>
      <c r="T90" s="423"/>
      <c r="U90" s="423"/>
      <c r="V90" s="423"/>
      <c r="W90" s="423"/>
      <c r="X90" s="423"/>
      <c r="Y90" s="423"/>
      <c r="Z90" s="423"/>
      <c r="AA90" s="423"/>
      <c r="AB90" s="423"/>
      <c r="AC90" s="423"/>
      <c r="AD90" s="423"/>
      <c r="AE90" s="423"/>
      <c r="AF90" s="423"/>
      <c r="AG90" s="423"/>
      <c r="AH90" s="423"/>
      <c r="AI90" s="423"/>
      <c r="AJ90" s="423"/>
      <c r="AK90" s="423"/>
      <c r="AL90" s="423"/>
      <c r="AM90" s="423"/>
      <c r="AN90" s="423"/>
      <c r="AO90" s="423"/>
      <c r="AP90" s="423"/>
      <c r="AQ90" s="423"/>
      <c r="AR90" s="423"/>
      <c r="AS90" s="423"/>
      <c r="AT90" s="423"/>
      <c r="AU90" s="423"/>
      <c r="AV90" s="423"/>
      <c r="AW90" s="423"/>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480" t="s">
        <v>56</v>
      </c>
      <c r="H92" s="480"/>
      <c r="I92" s="480"/>
      <c r="J92" s="480"/>
      <c r="K92" s="480"/>
      <c r="L92" s="480"/>
      <c r="M92" s="480"/>
      <c r="N92" s="480"/>
      <c r="O92" s="480"/>
      <c r="P92" s="480"/>
      <c r="Q92" s="480"/>
      <c r="R92" s="480"/>
      <c r="S92" s="480"/>
      <c r="T92" s="480"/>
      <c r="U92" s="480"/>
      <c r="V92" s="480"/>
      <c r="W92" s="480"/>
      <c r="X92" s="480"/>
      <c r="Y92" s="480"/>
      <c r="Z92" s="480"/>
      <c r="AA92" s="480"/>
      <c r="AB92" s="480"/>
      <c r="AC92" s="480"/>
      <c r="AD92" s="480"/>
      <c r="AE92" s="480"/>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480" t="s">
        <v>8</v>
      </c>
      <c r="H94" s="480"/>
      <c r="I94" s="480"/>
      <c r="J94" s="480"/>
      <c r="K94" s="480"/>
      <c r="L94" s="480"/>
      <c r="M94" s="480"/>
      <c r="N94" s="480"/>
      <c r="O94" s="480"/>
      <c r="P94" s="480"/>
      <c r="Q94" s="480"/>
      <c r="R94" s="480"/>
      <c r="S94" s="480"/>
      <c r="T94" s="480"/>
      <c r="U94" s="480"/>
      <c r="V94" s="480"/>
      <c r="W94" s="480"/>
      <c r="X94" s="480"/>
      <c r="Y94" s="480"/>
      <c r="Z94" s="480"/>
      <c r="AA94" s="480"/>
      <c r="AB94" s="480"/>
      <c r="AC94" s="480"/>
      <c r="AD94" s="480"/>
      <c r="AE94" s="480"/>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68" t="s">
        <v>83</v>
      </c>
      <c r="E96" s="568"/>
      <c r="F96" s="568"/>
      <c r="G96" s="568"/>
      <c r="H96" s="568"/>
      <c r="I96" s="568"/>
      <c r="J96" s="568"/>
      <c r="K96" s="568"/>
      <c r="L96" s="568"/>
      <c r="M96" s="568"/>
      <c r="N96" s="568"/>
      <c r="O96" s="568"/>
      <c r="P96" s="568"/>
      <c r="Q96" s="568"/>
      <c r="R96" s="568"/>
      <c r="S96" s="568"/>
      <c r="T96" s="568"/>
      <c r="U96" s="568"/>
      <c r="V96" s="568"/>
      <c r="W96" s="568"/>
      <c r="X96" s="568"/>
      <c r="Y96" s="568"/>
      <c r="Z96" s="568"/>
      <c r="AA96" s="568"/>
      <c r="AB96" s="568"/>
      <c r="AC96" s="568"/>
      <c r="AD96" s="568"/>
      <c r="AE96" s="568"/>
      <c r="AF96" s="568"/>
      <c r="AG96" s="568"/>
      <c r="AH96" s="568"/>
      <c r="AI96" s="568"/>
      <c r="AJ96" s="568"/>
      <c r="AK96" s="568"/>
      <c r="AL96" s="568"/>
      <c r="AM96" s="568"/>
      <c r="AN96" s="568"/>
      <c r="AO96" s="568"/>
      <c r="AP96" s="569" t="s">
        <v>84</v>
      </c>
      <c r="AQ96" s="569"/>
      <c r="AR96" s="569"/>
      <c r="AS96" s="569"/>
      <c r="AT96" s="569"/>
      <c r="AU96" s="569"/>
      <c r="AV96" s="569"/>
      <c r="AW96" s="569"/>
      <c r="AX96" s="161"/>
      <c r="AY96" s="161"/>
      <c r="AZ96" s="161"/>
      <c r="BA96" s="162"/>
      <c r="BB96" s="162"/>
      <c r="BC96" s="162"/>
      <c r="BD96" s="162"/>
      <c r="BE96" s="162"/>
      <c r="BF96" s="162"/>
    </row>
    <row r="97" spans="2:58" s="164" customFormat="1" ht="4.5" customHeight="1" x14ac:dyDescent="0.25">
      <c r="B97" s="323"/>
      <c r="C97" s="324"/>
      <c r="D97" s="568"/>
      <c r="E97" s="568"/>
      <c r="F97" s="568"/>
      <c r="G97" s="568"/>
      <c r="H97" s="568"/>
      <c r="I97" s="568"/>
      <c r="J97" s="568"/>
      <c r="K97" s="568"/>
      <c r="L97" s="568"/>
      <c r="M97" s="568"/>
      <c r="N97" s="568"/>
      <c r="O97" s="568"/>
      <c r="P97" s="568"/>
      <c r="Q97" s="568"/>
      <c r="R97" s="568"/>
      <c r="S97" s="568"/>
      <c r="T97" s="568"/>
      <c r="U97" s="568"/>
      <c r="V97" s="568"/>
      <c r="W97" s="568"/>
      <c r="X97" s="568"/>
      <c r="Y97" s="568"/>
      <c r="Z97" s="568"/>
      <c r="AA97" s="568"/>
      <c r="AB97" s="568"/>
      <c r="AC97" s="568"/>
      <c r="AD97" s="568"/>
      <c r="AE97" s="568"/>
      <c r="AF97" s="568"/>
      <c r="AG97" s="568"/>
      <c r="AH97" s="568"/>
      <c r="AI97" s="568"/>
      <c r="AJ97" s="568"/>
      <c r="AK97" s="568"/>
      <c r="AL97" s="568"/>
      <c r="AM97" s="568"/>
      <c r="AN97" s="568"/>
      <c r="AO97" s="568"/>
      <c r="AP97" s="569"/>
      <c r="AQ97" s="569"/>
      <c r="AR97" s="569"/>
      <c r="AS97" s="569"/>
      <c r="AT97" s="569"/>
      <c r="AU97" s="569"/>
      <c r="AV97" s="569"/>
      <c r="AW97" s="569"/>
      <c r="AX97" s="161"/>
      <c r="AY97" s="161"/>
      <c r="AZ97" s="161"/>
      <c r="BA97" s="162"/>
      <c r="BB97" s="162"/>
      <c r="BC97" s="162"/>
      <c r="BD97" s="162"/>
      <c r="BE97" s="162"/>
      <c r="BF97" s="162"/>
    </row>
    <row r="98" spans="2:58" s="164" customFormat="1" ht="5.25" customHeight="1" x14ac:dyDescent="0.25">
      <c r="B98" s="323"/>
      <c r="C98" s="324"/>
      <c r="D98" s="568"/>
      <c r="E98" s="568"/>
      <c r="F98" s="568"/>
      <c r="G98" s="568"/>
      <c r="H98" s="568"/>
      <c r="I98" s="568"/>
      <c r="J98" s="568"/>
      <c r="K98" s="568"/>
      <c r="L98" s="568"/>
      <c r="M98" s="568"/>
      <c r="N98" s="568"/>
      <c r="O98" s="568"/>
      <c r="P98" s="568"/>
      <c r="Q98" s="568"/>
      <c r="R98" s="568"/>
      <c r="S98" s="568"/>
      <c r="T98" s="568"/>
      <c r="U98" s="568"/>
      <c r="V98" s="568"/>
      <c r="W98" s="568"/>
      <c r="X98" s="568"/>
      <c r="Y98" s="568"/>
      <c r="Z98" s="568"/>
      <c r="AA98" s="568"/>
      <c r="AB98" s="568"/>
      <c r="AC98" s="568"/>
      <c r="AD98" s="568"/>
      <c r="AE98" s="568"/>
      <c r="AF98" s="568"/>
      <c r="AG98" s="568"/>
      <c r="AH98" s="568"/>
      <c r="AI98" s="568"/>
      <c r="AJ98" s="568"/>
      <c r="AK98" s="568"/>
      <c r="AL98" s="568"/>
      <c r="AM98" s="568"/>
      <c r="AN98" s="568"/>
      <c r="AO98" s="568"/>
      <c r="AP98" s="569"/>
      <c r="AQ98" s="569"/>
      <c r="AR98" s="569"/>
      <c r="AS98" s="569"/>
      <c r="AT98" s="569"/>
      <c r="AU98" s="569"/>
      <c r="AV98" s="569"/>
      <c r="AW98" s="569"/>
      <c r="AX98" s="161"/>
      <c r="AY98" s="161"/>
      <c r="AZ98" s="161"/>
      <c r="BA98" s="162"/>
      <c r="BB98" s="162"/>
      <c r="BC98" s="162"/>
      <c r="BD98" s="162"/>
      <c r="BE98" s="162"/>
      <c r="BF98" s="162"/>
    </row>
    <row r="99" spans="2:58" s="164" customFormat="1" ht="5.25" customHeight="1" x14ac:dyDescent="0.25">
      <c r="B99" s="323"/>
      <c r="C99" s="324"/>
      <c r="D99" s="568"/>
      <c r="E99" s="568"/>
      <c r="F99" s="568"/>
      <c r="G99" s="568"/>
      <c r="H99" s="568"/>
      <c r="I99" s="568"/>
      <c r="J99" s="568"/>
      <c r="K99" s="568"/>
      <c r="L99" s="568"/>
      <c r="M99" s="568"/>
      <c r="N99" s="568"/>
      <c r="O99" s="568"/>
      <c r="P99" s="568"/>
      <c r="Q99" s="568"/>
      <c r="R99" s="568"/>
      <c r="S99" s="568"/>
      <c r="T99" s="568"/>
      <c r="U99" s="568"/>
      <c r="V99" s="568"/>
      <c r="W99" s="568"/>
      <c r="X99" s="568"/>
      <c r="Y99" s="568"/>
      <c r="Z99" s="568"/>
      <c r="AA99" s="568"/>
      <c r="AB99" s="568"/>
      <c r="AC99" s="568"/>
      <c r="AD99" s="568"/>
      <c r="AE99" s="568"/>
      <c r="AF99" s="568"/>
      <c r="AG99" s="568"/>
      <c r="AH99" s="568"/>
      <c r="AI99" s="568"/>
      <c r="AJ99" s="568"/>
      <c r="AK99" s="568"/>
      <c r="AL99" s="568"/>
      <c r="AM99" s="568"/>
      <c r="AN99" s="568"/>
      <c r="AO99" s="568"/>
      <c r="AP99" s="569"/>
      <c r="AQ99" s="569"/>
      <c r="AR99" s="569"/>
      <c r="AS99" s="569"/>
      <c r="AT99" s="569"/>
      <c r="AU99" s="569"/>
      <c r="AV99" s="569"/>
      <c r="AW99" s="569"/>
      <c r="AX99" s="161"/>
      <c r="AY99" s="161"/>
      <c r="AZ99" s="161"/>
      <c r="BA99" s="162"/>
      <c r="BB99" s="162"/>
      <c r="BC99" s="162"/>
      <c r="BD99" s="162"/>
      <c r="BE99" s="162"/>
      <c r="BF99" s="162"/>
    </row>
    <row r="100" spans="2:58" s="164" customFormat="1" ht="5.25" customHeight="1" x14ac:dyDescent="0.25">
      <c r="B100" s="323"/>
      <c r="C100" s="324"/>
      <c r="D100" s="568"/>
      <c r="E100" s="568"/>
      <c r="F100" s="568"/>
      <c r="G100" s="568"/>
      <c r="H100" s="568"/>
      <c r="I100" s="568"/>
      <c r="J100" s="568"/>
      <c r="K100" s="568"/>
      <c r="L100" s="568"/>
      <c r="M100" s="568"/>
      <c r="N100" s="568"/>
      <c r="O100" s="568"/>
      <c r="P100" s="568"/>
      <c r="Q100" s="568"/>
      <c r="R100" s="568"/>
      <c r="S100" s="568"/>
      <c r="T100" s="568"/>
      <c r="U100" s="568"/>
      <c r="V100" s="568"/>
      <c r="W100" s="568"/>
      <c r="X100" s="568"/>
      <c r="Y100" s="568"/>
      <c r="Z100" s="568"/>
      <c r="AA100" s="568"/>
      <c r="AB100" s="568"/>
      <c r="AC100" s="568"/>
      <c r="AD100" s="568"/>
      <c r="AE100" s="568"/>
      <c r="AF100" s="568"/>
      <c r="AG100" s="568"/>
      <c r="AH100" s="568"/>
      <c r="AI100" s="568"/>
      <c r="AJ100" s="568"/>
      <c r="AK100" s="568"/>
      <c r="AL100" s="568"/>
      <c r="AM100" s="568"/>
      <c r="AN100" s="568"/>
      <c r="AO100" s="568"/>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544" t="s">
        <v>86</v>
      </c>
      <c r="C104" s="544"/>
      <c r="D104" s="544"/>
      <c r="E104" s="544"/>
      <c r="F104" s="544"/>
      <c r="G104" s="544"/>
      <c r="H104" s="544"/>
      <c r="I104" s="544"/>
      <c r="J104" s="544"/>
      <c r="K104" s="544"/>
      <c r="L104" s="544"/>
      <c r="M104" s="544"/>
      <c r="N104" s="544"/>
      <c r="O104" s="544"/>
      <c r="P104" s="544"/>
      <c r="Q104" s="544"/>
      <c r="R104" s="544"/>
      <c r="S104" s="544"/>
      <c r="T104" s="544"/>
      <c r="U104" s="544"/>
      <c r="V104" s="544"/>
      <c r="W104" s="544"/>
      <c r="X104" s="544"/>
      <c r="Y104" s="544"/>
      <c r="Z104" s="544"/>
      <c r="AA104" s="544"/>
      <c r="AB104" s="544"/>
      <c r="AC104" s="544"/>
      <c r="AD104" s="544"/>
      <c r="AE104" s="544"/>
      <c r="AF104" s="544"/>
      <c r="AG104" s="544"/>
      <c r="AH104" s="544"/>
      <c r="AI104" s="544"/>
      <c r="AJ104" s="544"/>
      <c r="AK104" s="544"/>
      <c r="AL104" s="544"/>
      <c r="AM104" s="544"/>
      <c r="AN104" s="544"/>
      <c r="AO104" s="544"/>
      <c r="AP104" s="544"/>
      <c r="AQ104" s="544"/>
      <c r="AR104" s="544"/>
      <c r="AS104" s="544"/>
      <c r="AT104" s="544"/>
      <c r="AU104" s="544"/>
      <c r="AV104" s="544"/>
      <c r="AW104" s="544"/>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578" t="s">
        <v>87</v>
      </c>
      <c r="C106" s="578"/>
      <c r="D106" s="578"/>
      <c r="E106" s="578"/>
      <c r="F106" s="578"/>
      <c r="G106" s="578"/>
      <c r="H106" s="578"/>
      <c r="I106" s="578"/>
      <c r="J106" s="578"/>
      <c r="K106" s="578"/>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78"/>
      <c r="AK106" s="578"/>
      <c r="AL106" s="578"/>
      <c r="AM106" s="578"/>
      <c r="AN106" s="578"/>
      <c r="AO106" s="578"/>
      <c r="AP106" s="578"/>
      <c r="AQ106" s="578"/>
      <c r="AR106" s="578"/>
      <c r="AS106" s="578"/>
      <c r="AT106" s="578"/>
      <c r="AU106" s="578"/>
      <c r="AV106" s="578"/>
      <c r="AW106" s="578"/>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62" t="s">
        <v>100</v>
      </c>
      <c r="C109" s="562"/>
      <c r="D109" s="562"/>
      <c r="E109" s="562"/>
      <c r="F109" s="562"/>
      <c r="G109" s="562"/>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161"/>
      <c r="AY109" s="161"/>
      <c r="AZ109" s="161"/>
      <c r="BA109" s="162"/>
      <c r="BB109" s="162"/>
      <c r="BC109" s="162"/>
      <c r="BD109" s="162"/>
      <c r="BE109" s="162"/>
      <c r="BF109" s="162"/>
    </row>
    <row r="110" spans="2:58" s="164" customFormat="1" ht="17.25" customHeight="1" x14ac:dyDescent="0.25">
      <c r="B110" s="579" t="s">
        <v>146</v>
      </c>
      <c r="C110" s="579"/>
      <c r="D110" s="579"/>
      <c r="E110" s="579"/>
      <c r="F110" s="579"/>
      <c r="G110" s="579"/>
      <c r="H110" s="579"/>
      <c r="I110" s="579"/>
      <c r="J110" s="579"/>
      <c r="K110" s="579"/>
      <c r="L110" s="579"/>
      <c r="M110" s="579"/>
      <c r="N110" s="579"/>
      <c r="O110" s="579"/>
      <c r="P110" s="579"/>
      <c r="Q110" s="579"/>
      <c r="R110" s="579"/>
      <c r="S110" s="579"/>
      <c r="T110" s="579"/>
      <c r="U110" s="579"/>
      <c r="V110" s="579"/>
      <c r="W110" s="579"/>
      <c r="X110" s="579"/>
      <c r="Y110" s="579"/>
      <c r="Z110" s="579"/>
      <c r="AA110" s="579"/>
      <c r="AB110" s="579"/>
      <c r="AC110" s="579"/>
      <c r="AD110" s="579"/>
      <c r="AE110" s="579"/>
      <c r="AF110" s="579"/>
      <c r="AG110" s="579"/>
      <c r="AH110" s="579"/>
      <c r="AI110" s="579"/>
      <c r="AJ110" s="579"/>
      <c r="AK110" s="579"/>
      <c r="AL110" s="579"/>
      <c r="AM110" s="579"/>
      <c r="AN110" s="579"/>
      <c r="AO110" s="579"/>
      <c r="AP110" s="579"/>
      <c r="AQ110" s="579"/>
      <c r="AR110" s="579"/>
      <c r="AS110" s="579"/>
      <c r="AT110" s="579"/>
      <c r="AU110" s="579"/>
      <c r="AV110" s="579"/>
      <c r="AW110" s="579"/>
      <c r="AX110" s="161"/>
      <c r="AY110" s="161"/>
      <c r="AZ110" s="161"/>
      <c r="BA110" s="162"/>
      <c r="BB110" s="162"/>
      <c r="BC110" s="162"/>
      <c r="BD110" s="162"/>
      <c r="BE110" s="162"/>
      <c r="BF110" s="162"/>
    </row>
    <row r="111" spans="2:58" s="164" customFormat="1" ht="17.25" customHeight="1" x14ac:dyDescent="0.25">
      <c r="B111" s="579"/>
      <c r="C111" s="579"/>
      <c r="D111" s="579"/>
      <c r="E111" s="579"/>
      <c r="F111" s="579"/>
      <c r="G111" s="579"/>
      <c r="H111" s="579"/>
      <c r="I111" s="579"/>
      <c r="J111" s="579"/>
      <c r="K111" s="579"/>
      <c r="L111" s="579"/>
      <c r="M111" s="579"/>
      <c r="N111" s="579"/>
      <c r="O111" s="579"/>
      <c r="P111" s="579"/>
      <c r="Q111" s="579"/>
      <c r="R111" s="579"/>
      <c r="S111" s="579"/>
      <c r="T111" s="579"/>
      <c r="U111" s="579"/>
      <c r="V111" s="579"/>
      <c r="W111" s="579"/>
      <c r="X111" s="579"/>
      <c r="Y111" s="579"/>
      <c r="Z111" s="579"/>
      <c r="AA111" s="579"/>
      <c r="AB111" s="579"/>
      <c r="AC111" s="579"/>
      <c r="AD111" s="579"/>
      <c r="AE111" s="579"/>
      <c r="AF111" s="579"/>
      <c r="AG111" s="579"/>
      <c r="AH111" s="579"/>
      <c r="AI111" s="579"/>
      <c r="AJ111" s="579"/>
      <c r="AK111" s="579"/>
      <c r="AL111" s="579"/>
      <c r="AM111" s="579"/>
      <c r="AN111" s="579"/>
      <c r="AO111" s="579"/>
      <c r="AP111" s="579"/>
      <c r="AQ111" s="579"/>
      <c r="AR111" s="579"/>
      <c r="AS111" s="579"/>
      <c r="AT111" s="579"/>
      <c r="AU111" s="579"/>
      <c r="AV111" s="579"/>
      <c r="AW111" s="579"/>
      <c r="AX111" s="161"/>
      <c r="AY111" s="161"/>
      <c r="AZ111" s="161"/>
      <c r="BA111" s="162"/>
      <c r="BB111" s="162"/>
      <c r="BC111" s="162"/>
      <c r="BD111" s="162"/>
      <c r="BE111" s="162"/>
      <c r="BF111" s="162"/>
    </row>
    <row r="112" spans="2:58" s="164" customFormat="1" ht="17.25" customHeight="1" x14ac:dyDescent="0.25">
      <c r="B112" s="579"/>
      <c r="C112" s="579"/>
      <c r="D112" s="579"/>
      <c r="E112" s="579"/>
      <c r="F112" s="579"/>
      <c r="G112" s="579"/>
      <c r="H112" s="579"/>
      <c r="I112" s="579"/>
      <c r="J112" s="579"/>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P112" s="579"/>
      <c r="AQ112" s="579"/>
      <c r="AR112" s="579"/>
      <c r="AS112" s="579"/>
      <c r="AT112" s="579"/>
      <c r="AU112" s="579"/>
      <c r="AV112" s="579"/>
      <c r="AW112" s="579"/>
      <c r="AX112" s="161"/>
      <c r="AY112" s="161"/>
      <c r="AZ112" s="161"/>
      <c r="BA112" s="162"/>
      <c r="BB112" s="162"/>
      <c r="BC112" s="162"/>
      <c r="BD112" s="162"/>
      <c r="BE112" s="162"/>
      <c r="BF112" s="162"/>
    </row>
    <row r="113" spans="2:58" s="164" customFormat="1" ht="17.25" customHeight="1" x14ac:dyDescent="0.25">
      <c r="B113" s="579"/>
      <c r="C113" s="579"/>
      <c r="D113" s="579"/>
      <c r="E113" s="579"/>
      <c r="F113" s="579"/>
      <c r="G113" s="579"/>
      <c r="H113" s="579"/>
      <c r="I113" s="579"/>
      <c r="J113" s="579"/>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9"/>
      <c r="AJ113" s="579"/>
      <c r="AK113" s="579"/>
      <c r="AL113" s="579"/>
      <c r="AM113" s="579"/>
      <c r="AN113" s="579"/>
      <c r="AO113" s="579"/>
      <c r="AP113" s="579"/>
      <c r="AQ113" s="579"/>
      <c r="AR113" s="579"/>
      <c r="AS113" s="579"/>
      <c r="AT113" s="579"/>
      <c r="AU113" s="579"/>
      <c r="AV113" s="579"/>
      <c r="AW113" s="579"/>
      <c r="AX113" s="161"/>
      <c r="AY113" s="161"/>
      <c r="AZ113" s="161"/>
      <c r="BA113" s="162"/>
      <c r="BB113" s="162"/>
      <c r="BC113" s="162"/>
      <c r="BD113" s="162"/>
      <c r="BE113" s="162"/>
      <c r="BF113" s="162"/>
    </row>
    <row r="114" spans="2:58" s="164" customFormat="1" ht="71.25" customHeight="1" x14ac:dyDescent="0.25">
      <c r="B114" s="579"/>
      <c r="C114" s="579"/>
      <c r="D114" s="579"/>
      <c r="E114" s="579"/>
      <c r="F114" s="579"/>
      <c r="G114" s="579"/>
      <c r="H114" s="579"/>
      <c r="I114" s="579"/>
      <c r="J114" s="579"/>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9"/>
      <c r="AJ114" s="579"/>
      <c r="AK114" s="579"/>
      <c r="AL114" s="579"/>
      <c r="AM114" s="579"/>
      <c r="AN114" s="579"/>
      <c r="AO114" s="579"/>
      <c r="AP114" s="579"/>
      <c r="AQ114" s="579"/>
      <c r="AR114" s="579"/>
      <c r="AS114" s="579"/>
      <c r="AT114" s="579"/>
      <c r="AU114" s="579"/>
      <c r="AV114" s="579"/>
      <c r="AW114" s="579"/>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580" t="s">
        <v>61</v>
      </c>
      <c r="H116" s="580"/>
      <c r="I116" s="580"/>
      <c r="J116" s="580"/>
      <c r="K116" s="580"/>
      <c r="L116" s="580"/>
      <c r="M116" s="580"/>
      <c r="N116" s="580"/>
      <c r="O116" s="580"/>
      <c r="P116" s="580"/>
      <c r="Q116" s="580"/>
      <c r="R116" s="580"/>
      <c r="S116" s="580"/>
      <c r="T116" s="580"/>
      <c r="U116" s="580"/>
      <c r="V116" s="580"/>
      <c r="W116" s="580"/>
      <c r="X116" s="580"/>
      <c r="Y116" s="580"/>
      <c r="Z116" s="580"/>
      <c r="AA116" s="580"/>
      <c r="AB116" s="580"/>
      <c r="AC116" s="580"/>
      <c r="AD116" s="580"/>
      <c r="AE116" s="580"/>
      <c r="AF116" s="580"/>
      <c r="AG116" s="580"/>
      <c r="AH116" s="580"/>
      <c r="AI116" s="580"/>
      <c r="AJ116" s="336"/>
      <c r="AK116" s="576" t="s">
        <v>62</v>
      </c>
      <c r="AL116" s="576"/>
      <c r="AM116" s="576"/>
      <c r="AN116" s="576"/>
      <c r="AO116" s="576"/>
      <c r="AP116" s="576"/>
      <c r="AQ116" s="576"/>
      <c r="AR116" s="576"/>
      <c r="AS116" s="576"/>
      <c r="AT116" s="576"/>
      <c r="AU116" s="576"/>
      <c r="AV116" s="576"/>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580"/>
      <c r="H117" s="580"/>
      <c r="I117" s="580"/>
      <c r="J117" s="580"/>
      <c r="K117" s="580"/>
      <c r="L117" s="580"/>
      <c r="M117" s="580"/>
      <c r="N117" s="580"/>
      <c r="O117" s="580"/>
      <c r="P117" s="580"/>
      <c r="Q117" s="580"/>
      <c r="R117" s="580"/>
      <c r="S117" s="580"/>
      <c r="T117" s="580"/>
      <c r="U117" s="580"/>
      <c r="V117" s="580"/>
      <c r="W117" s="580"/>
      <c r="X117" s="580"/>
      <c r="Y117" s="580"/>
      <c r="Z117" s="580"/>
      <c r="AA117" s="580"/>
      <c r="AB117" s="580"/>
      <c r="AC117" s="580"/>
      <c r="AD117" s="580"/>
      <c r="AE117" s="580"/>
      <c r="AF117" s="580"/>
      <c r="AG117" s="580"/>
      <c r="AH117" s="580"/>
      <c r="AI117" s="580"/>
      <c r="AJ117" s="336"/>
      <c r="AK117" s="593"/>
      <c r="AL117" s="593"/>
      <c r="AM117" s="593"/>
      <c r="AN117" s="593"/>
      <c r="AO117" s="593"/>
      <c r="AP117" s="593"/>
      <c r="AQ117" s="593"/>
      <c r="AR117" s="593"/>
      <c r="AS117" s="593"/>
      <c r="AT117" s="593"/>
      <c r="AU117" s="593"/>
      <c r="AV117" s="593"/>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580"/>
      <c r="H118" s="580"/>
      <c r="I118" s="580"/>
      <c r="J118" s="580"/>
      <c r="K118" s="580"/>
      <c r="L118" s="580"/>
      <c r="M118" s="580"/>
      <c r="N118" s="580"/>
      <c r="O118" s="580"/>
      <c r="P118" s="580"/>
      <c r="Q118" s="580"/>
      <c r="R118" s="580"/>
      <c r="S118" s="580"/>
      <c r="T118" s="580"/>
      <c r="U118" s="580"/>
      <c r="V118" s="580"/>
      <c r="W118" s="580"/>
      <c r="X118" s="580"/>
      <c r="Y118" s="580"/>
      <c r="Z118" s="580"/>
      <c r="AA118" s="580"/>
      <c r="AB118" s="580"/>
      <c r="AC118" s="580"/>
      <c r="AD118" s="580"/>
      <c r="AE118" s="580"/>
      <c r="AF118" s="580"/>
      <c r="AG118" s="580"/>
      <c r="AH118" s="580"/>
      <c r="AI118" s="580"/>
      <c r="AJ118" s="339"/>
      <c r="AK118" s="593"/>
      <c r="AL118" s="593"/>
      <c r="AM118" s="593"/>
      <c r="AN118" s="593"/>
      <c r="AO118" s="593"/>
      <c r="AP118" s="593"/>
      <c r="AQ118" s="593"/>
      <c r="AR118" s="593"/>
      <c r="AS118" s="593"/>
      <c r="AT118" s="593"/>
      <c r="AU118" s="593"/>
      <c r="AV118" s="593"/>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580"/>
      <c r="H119" s="580"/>
      <c r="I119" s="580"/>
      <c r="J119" s="580"/>
      <c r="K119" s="580"/>
      <c r="L119" s="580"/>
      <c r="M119" s="580"/>
      <c r="N119" s="580"/>
      <c r="O119" s="580"/>
      <c r="P119" s="580"/>
      <c r="Q119" s="580"/>
      <c r="R119" s="580"/>
      <c r="S119" s="580"/>
      <c r="T119" s="580"/>
      <c r="U119" s="580"/>
      <c r="V119" s="580"/>
      <c r="W119" s="580"/>
      <c r="X119" s="580"/>
      <c r="Y119" s="580"/>
      <c r="Z119" s="580"/>
      <c r="AA119" s="580"/>
      <c r="AB119" s="580"/>
      <c r="AC119" s="580"/>
      <c r="AD119" s="580"/>
      <c r="AE119" s="580"/>
      <c r="AF119" s="580"/>
      <c r="AG119" s="580"/>
      <c r="AH119" s="580"/>
      <c r="AI119" s="580"/>
      <c r="AJ119" s="337"/>
      <c r="AK119" s="593"/>
      <c r="AL119" s="593"/>
      <c r="AM119" s="593"/>
      <c r="AN119" s="593"/>
      <c r="AO119" s="593"/>
      <c r="AP119" s="593"/>
      <c r="AQ119" s="593"/>
      <c r="AR119" s="593"/>
      <c r="AS119" s="593"/>
      <c r="AT119" s="593"/>
      <c r="AU119" s="593"/>
      <c r="AV119" s="593"/>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93"/>
      <c r="AL120" s="593"/>
      <c r="AM120" s="593"/>
      <c r="AN120" s="593"/>
      <c r="AO120" s="593"/>
      <c r="AP120" s="593"/>
      <c r="AQ120" s="593"/>
      <c r="AR120" s="593"/>
      <c r="AS120" s="593"/>
      <c r="AT120" s="593"/>
      <c r="AU120" s="593"/>
      <c r="AV120" s="593"/>
      <c r="AW120" s="343"/>
      <c r="AX120" s="111"/>
      <c r="AY120" s="111"/>
      <c r="AZ120" s="111"/>
    </row>
    <row r="121" spans="2:58" s="167" customFormat="1" ht="16.5" customHeight="1" x14ac:dyDescent="0.25">
      <c r="B121" s="341"/>
      <c r="C121" s="570" t="s">
        <v>63</v>
      </c>
      <c r="D121" s="570"/>
      <c r="E121" s="570"/>
      <c r="F121" s="570"/>
      <c r="G121" s="570"/>
      <c r="H121" s="344"/>
      <c r="I121" s="337"/>
      <c r="J121" s="337"/>
      <c r="K121" s="337"/>
      <c r="L121" s="566"/>
      <c r="M121" s="571"/>
      <c r="N121" s="571"/>
      <c r="O121" s="571"/>
      <c r="P121" s="571"/>
      <c r="Q121" s="571"/>
      <c r="R121" s="567"/>
      <c r="S121" s="337"/>
      <c r="T121" s="337"/>
      <c r="U121" s="337"/>
      <c r="V121" s="337"/>
      <c r="W121" s="572" t="s">
        <v>64</v>
      </c>
      <c r="X121" s="572"/>
      <c r="Y121" s="349"/>
      <c r="Z121" s="345"/>
      <c r="AA121" s="349"/>
      <c r="AB121" s="345"/>
      <c r="AC121" s="566"/>
      <c r="AD121" s="567"/>
      <c r="AE121" s="343"/>
      <c r="AF121" s="343"/>
      <c r="AG121" s="343"/>
      <c r="AH121" s="343"/>
      <c r="AI121" s="343"/>
      <c r="AJ121" s="337"/>
      <c r="AK121" s="593"/>
      <c r="AL121" s="593"/>
      <c r="AM121" s="593"/>
      <c r="AN121" s="593"/>
      <c r="AO121" s="593"/>
      <c r="AP121" s="593"/>
      <c r="AQ121" s="593"/>
      <c r="AR121" s="593"/>
      <c r="AS121" s="593"/>
      <c r="AT121" s="593"/>
      <c r="AU121" s="593"/>
      <c r="AV121" s="593"/>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93"/>
      <c r="AL122" s="593"/>
      <c r="AM122" s="593"/>
      <c r="AN122" s="593"/>
      <c r="AO122" s="593"/>
      <c r="AP122" s="593"/>
      <c r="AQ122" s="593"/>
      <c r="AR122" s="593"/>
      <c r="AS122" s="593"/>
      <c r="AT122" s="593"/>
      <c r="AU122" s="593"/>
      <c r="AV122" s="593"/>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581" t="s">
        <v>186</v>
      </c>
      <c r="C126" s="581"/>
      <c r="D126" s="581"/>
      <c r="E126" s="581"/>
      <c r="F126" s="581"/>
      <c r="G126" s="581"/>
      <c r="H126" s="581"/>
      <c r="I126" s="581"/>
      <c r="J126" s="581"/>
      <c r="K126" s="581"/>
      <c r="L126" s="581"/>
      <c r="M126" s="581"/>
      <c r="N126" s="581"/>
      <c r="O126" s="581"/>
      <c r="P126" s="581"/>
      <c r="Q126" s="581"/>
      <c r="R126" s="581"/>
      <c r="S126" s="581"/>
      <c r="T126" s="581"/>
      <c r="U126" s="581"/>
      <c r="V126" s="581"/>
      <c r="W126" s="581"/>
      <c r="X126" s="581"/>
      <c r="Y126" s="581"/>
      <c r="Z126" s="581"/>
      <c r="AA126" s="581"/>
      <c r="AB126" s="581"/>
      <c r="AC126" s="581"/>
      <c r="AD126" s="581"/>
      <c r="AE126" s="581"/>
      <c r="AF126" s="581"/>
      <c r="AG126" s="581"/>
      <c r="AH126" s="581"/>
      <c r="AI126" s="581"/>
      <c r="AJ126" s="581"/>
      <c r="AK126" s="581"/>
      <c r="AL126" s="581"/>
      <c r="AM126" s="581"/>
      <c r="AN126" s="581"/>
      <c r="AO126" s="581"/>
      <c r="AP126" s="581"/>
      <c r="AQ126" s="581"/>
      <c r="AR126" s="581"/>
      <c r="AS126" s="581"/>
      <c r="AT126" s="581"/>
      <c r="AU126" s="581"/>
      <c r="AV126" s="581"/>
      <c r="AW126" s="581"/>
      <c r="AX126" s="173"/>
      <c r="AY126" s="174"/>
    </row>
    <row r="127" spans="2:58" s="175" customFormat="1" ht="12.75" customHeight="1" x14ac:dyDescent="0.25">
      <c r="B127" s="582"/>
      <c r="C127" s="582"/>
      <c r="D127" s="582"/>
      <c r="E127" s="582"/>
      <c r="F127" s="582"/>
      <c r="G127" s="582"/>
      <c r="H127" s="582"/>
      <c r="I127" s="582"/>
      <c r="J127" s="582"/>
      <c r="K127" s="582"/>
      <c r="L127" s="582"/>
      <c r="M127" s="582"/>
      <c r="N127" s="582"/>
      <c r="O127" s="582"/>
      <c r="P127" s="582"/>
      <c r="Q127" s="582"/>
      <c r="R127" s="582"/>
      <c r="S127" s="582"/>
      <c r="T127" s="582"/>
      <c r="U127" s="582"/>
      <c r="V127" s="582"/>
      <c r="W127" s="582"/>
      <c r="X127" s="582"/>
      <c r="Y127" s="582"/>
      <c r="Z127" s="582"/>
      <c r="AA127" s="582"/>
      <c r="AB127" s="582"/>
      <c r="AC127" s="582"/>
      <c r="AD127" s="582"/>
      <c r="AE127" s="582"/>
      <c r="AF127" s="582"/>
      <c r="AG127" s="582"/>
      <c r="AH127" s="582"/>
      <c r="AI127" s="582"/>
      <c r="AJ127" s="582"/>
      <c r="AK127" s="582"/>
      <c r="AL127" s="582"/>
      <c r="AM127" s="582"/>
      <c r="AN127" s="582"/>
      <c r="AO127" s="582"/>
      <c r="AP127" s="582"/>
      <c r="AQ127" s="582"/>
      <c r="AR127" s="582"/>
      <c r="AS127" s="582"/>
      <c r="AT127" s="582"/>
      <c r="AU127" s="582"/>
      <c r="AV127" s="582"/>
      <c r="AW127" s="582"/>
      <c r="AX127" s="173"/>
    </row>
    <row r="128" spans="2:58" s="172" customFormat="1" ht="12.75" x14ac:dyDescent="0.25">
      <c r="B128" s="582"/>
      <c r="C128" s="582"/>
      <c r="D128" s="582"/>
      <c r="E128" s="582"/>
      <c r="F128" s="582"/>
      <c r="G128" s="582"/>
      <c r="H128" s="582"/>
      <c r="I128" s="582"/>
      <c r="J128" s="582"/>
      <c r="K128" s="582"/>
      <c r="L128" s="582"/>
      <c r="M128" s="582"/>
      <c r="N128" s="582"/>
      <c r="O128" s="582"/>
      <c r="P128" s="582"/>
      <c r="Q128" s="582"/>
      <c r="R128" s="582"/>
      <c r="S128" s="582"/>
      <c r="T128" s="582"/>
      <c r="U128" s="582"/>
      <c r="V128" s="582"/>
      <c r="W128" s="582"/>
      <c r="X128" s="582"/>
      <c r="Y128" s="582"/>
      <c r="Z128" s="582"/>
      <c r="AA128" s="582"/>
      <c r="AB128" s="582"/>
      <c r="AC128" s="582"/>
      <c r="AD128" s="582"/>
      <c r="AE128" s="582"/>
      <c r="AF128" s="582"/>
      <c r="AG128" s="582"/>
      <c r="AH128" s="582"/>
      <c r="AI128" s="582"/>
      <c r="AJ128" s="582"/>
      <c r="AK128" s="582"/>
      <c r="AL128" s="582"/>
      <c r="AM128" s="582"/>
      <c r="AN128" s="582"/>
      <c r="AO128" s="582"/>
      <c r="AP128" s="582"/>
      <c r="AQ128" s="582"/>
      <c r="AR128" s="582"/>
      <c r="AS128" s="582"/>
      <c r="AT128" s="582"/>
      <c r="AU128" s="582"/>
      <c r="AV128" s="582"/>
      <c r="AW128" s="582"/>
      <c r="AX128" s="176"/>
    </row>
    <row r="129" spans="2:50" s="172" customFormat="1" ht="12.75" x14ac:dyDescent="0.25">
      <c r="B129" s="582"/>
      <c r="C129" s="582"/>
      <c r="D129" s="582"/>
      <c r="E129" s="582"/>
      <c r="F129" s="582"/>
      <c r="G129" s="582"/>
      <c r="H129" s="582"/>
      <c r="I129" s="582"/>
      <c r="J129" s="582"/>
      <c r="K129" s="582"/>
      <c r="L129" s="582"/>
      <c r="M129" s="582"/>
      <c r="N129" s="582"/>
      <c r="O129" s="582"/>
      <c r="P129" s="582"/>
      <c r="Q129" s="582"/>
      <c r="R129" s="582"/>
      <c r="S129" s="582"/>
      <c r="T129" s="582"/>
      <c r="U129" s="582"/>
      <c r="V129" s="582"/>
      <c r="W129" s="582"/>
      <c r="X129" s="582"/>
      <c r="Y129" s="582"/>
      <c r="Z129" s="582"/>
      <c r="AA129" s="582"/>
      <c r="AB129" s="582"/>
      <c r="AC129" s="582"/>
      <c r="AD129" s="582"/>
      <c r="AE129" s="582"/>
      <c r="AF129" s="582"/>
      <c r="AG129" s="582"/>
      <c r="AH129" s="582"/>
      <c r="AI129" s="582"/>
      <c r="AJ129" s="582"/>
      <c r="AK129" s="582"/>
      <c r="AL129" s="582"/>
      <c r="AM129" s="582"/>
      <c r="AN129" s="582"/>
      <c r="AO129" s="582"/>
      <c r="AP129" s="582"/>
      <c r="AQ129" s="582"/>
      <c r="AR129" s="582"/>
      <c r="AS129" s="582"/>
      <c r="AT129" s="582"/>
      <c r="AU129" s="582"/>
      <c r="AV129" s="582"/>
      <c r="AW129" s="582"/>
      <c r="AX129" s="176"/>
    </row>
    <row r="130" spans="2:50" s="172" customFormat="1" ht="12.75" x14ac:dyDescent="0.25">
      <c r="B130" s="582"/>
      <c r="C130" s="582"/>
      <c r="D130" s="582"/>
      <c r="E130" s="582"/>
      <c r="F130" s="582"/>
      <c r="G130" s="582"/>
      <c r="H130" s="582"/>
      <c r="I130" s="582"/>
      <c r="J130" s="582"/>
      <c r="K130" s="582"/>
      <c r="L130" s="582"/>
      <c r="M130" s="582"/>
      <c r="N130" s="582"/>
      <c r="O130" s="582"/>
      <c r="P130" s="582"/>
      <c r="Q130" s="582"/>
      <c r="R130" s="582"/>
      <c r="S130" s="582"/>
      <c r="T130" s="582"/>
      <c r="U130" s="582"/>
      <c r="V130" s="582"/>
      <c r="W130" s="582"/>
      <c r="X130" s="582"/>
      <c r="Y130" s="582"/>
      <c r="Z130" s="582"/>
      <c r="AA130" s="582"/>
      <c r="AB130" s="582"/>
      <c r="AC130" s="582"/>
      <c r="AD130" s="582"/>
      <c r="AE130" s="582"/>
      <c r="AF130" s="582"/>
      <c r="AG130" s="582"/>
      <c r="AH130" s="582"/>
      <c r="AI130" s="582"/>
      <c r="AJ130" s="582"/>
      <c r="AK130" s="582"/>
      <c r="AL130" s="582"/>
      <c r="AM130" s="582"/>
      <c r="AN130" s="582"/>
      <c r="AO130" s="582"/>
      <c r="AP130" s="582"/>
      <c r="AQ130" s="582"/>
      <c r="AR130" s="582"/>
      <c r="AS130" s="582"/>
      <c r="AT130" s="582"/>
      <c r="AU130" s="582"/>
      <c r="AV130" s="582"/>
      <c r="AW130" s="582"/>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577" t="s">
        <v>88</v>
      </c>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7"/>
      <c r="AK132" s="577"/>
      <c r="AL132" s="577"/>
      <c r="AM132" s="577"/>
      <c r="AN132" s="577"/>
      <c r="AO132" s="577"/>
      <c r="AP132" s="577"/>
      <c r="AQ132" s="577"/>
      <c r="AR132" s="577"/>
      <c r="AS132" s="577"/>
      <c r="AT132" s="577"/>
      <c r="AU132" s="577"/>
      <c r="AV132" s="577"/>
      <c r="AW132" s="577"/>
      <c r="AX132" s="176"/>
    </row>
    <row r="133" spans="2:50" s="172" customFormat="1" ht="12.75" x14ac:dyDescent="0.2">
      <c r="C133" s="179"/>
      <c r="D133" s="179"/>
      <c r="E133" s="179"/>
      <c r="F133" s="179"/>
      <c r="G133" s="179"/>
      <c r="H133" s="179"/>
      <c r="I133" s="179"/>
      <c r="J133" s="179"/>
      <c r="K133" s="179"/>
      <c r="L133" s="179"/>
      <c r="M133" s="577"/>
      <c r="N133" s="577"/>
      <c r="O133" s="577"/>
      <c r="P133" s="577"/>
      <c r="Q133" s="577"/>
      <c r="R133" s="577"/>
      <c r="S133" s="577"/>
      <c r="T133" s="577"/>
      <c r="U133" s="577"/>
      <c r="V133" s="577"/>
      <c r="W133" s="577"/>
      <c r="X133" s="577"/>
      <c r="Y133" s="577"/>
      <c r="Z133" s="577"/>
      <c r="AA133" s="577"/>
      <c r="AB133" s="577"/>
      <c r="AC133" s="577"/>
      <c r="AD133" s="577"/>
      <c r="AE133" s="577"/>
      <c r="AF133" s="577"/>
      <c r="AG133" s="577"/>
      <c r="AH133" s="577"/>
      <c r="AI133" s="577"/>
      <c r="AJ133" s="577"/>
      <c r="AK133" s="577"/>
      <c r="AL133" s="577"/>
      <c r="AM133" s="577"/>
      <c r="AN133" s="577"/>
      <c r="AO133" s="577"/>
      <c r="AP133" s="577"/>
      <c r="AQ133" s="577"/>
      <c r="AR133" s="577"/>
      <c r="AS133" s="577"/>
      <c r="AT133" s="577"/>
      <c r="AU133" s="577"/>
      <c r="AV133" s="577"/>
      <c r="AW133" s="577"/>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65</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66</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105</v>
      </c>
      <c r="R150" s="195"/>
    </row>
    <row r="151" spans="2:49" s="172" customFormat="1" ht="14.25" hidden="1" x14ac:dyDescent="0.2">
      <c r="C151" s="185"/>
      <c r="Q151" s="196" t="s">
        <v>106</v>
      </c>
      <c r="R151" s="195"/>
    </row>
    <row r="152" spans="2:49" s="172" customFormat="1" ht="14.25" hidden="1" x14ac:dyDescent="0.2">
      <c r="C152" s="185"/>
      <c r="Q152" s="196" t="s">
        <v>107</v>
      </c>
      <c r="R152" s="195"/>
    </row>
    <row r="153" spans="2:49" s="172" customFormat="1" ht="12.75" hidden="1" x14ac:dyDescent="0.2">
      <c r="C153" s="185"/>
      <c r="Q153" s="196" t="s">
        <v>108</v>
      </c>
    </row>
    <row r="154" spans="2:49" s="172" customFormat="1" ht="12.75" hidden="1" x14ac:dyDescent="0.2">
      <c r="C154" s="185"/>
    </row>
    <row r="155" spans="2:49" s="172" customFormat="1" ht="12.75" hidden="1" x14ac:dyDescent="0.2">
      <c r="C155" s="185"/>
      <c r="R155" s="172" t="s">
        <v>67</v>
      </c>
    </row>
    <row r="156" spans="2:49" s="172" customFormat="1" ht="12.75" hidden="1" x14ac:dyDescent="0.25">
      <c r="R156" s="172" t="s">
        <v>68</v>
      </c>
    </row>
    <row r="157" spans="2:49" s="172" customFormat="1" ht="12.75" hidden="1" x14ac:dyDescent="0.25"/>
    <row r="158" spans="2:49" s="172" customFormat="1" ht="12.75" hidden="1" x14ac:dyDescent="0.25"/>
    <row r="159" spans="2:49" s="172" customFormat="1" ht="12.75" hidden="1" x14ac:dyDescent="0.25">
      <c r="R159" s="172" t="s">
        <v>97</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RNUfwJwEUFZCSUj+3jMJEhMLbW81vYluqec3LWxF5AAeHqUQ61SZBs9OWptRpKPbaLH8ARaMd+cVWoJujLWcag==" saltValue="YrozoRTBxartQPbYOOB1pg==" spinCount="100000" sheet="1" objects="1" scenarios="1"/>
  <customSheetViews>
    <customSheetView guid="{8BBDF041-1EC5-4F43-8AC5-BFD5AE5CB39A}" showPageBreaks="1" zeroValues="0" fitToPage="1" printArea="1" hiddenRows="1" topLeftCell="A57">
      <selection activeCell="BE67" sqref="BE67"/>
      <colBreaks count="1" manualBreakCount="1">
        <brk id="50" max="1048575" man="1"/>
      </colBreaks>
      <pageMargins left="0" right="0" top="0" bottom="0" header="0" footer="0"/>
      <printOptions horizontalCentered="1" verticalCentered="1"/>
      <pageSetup paperSize="9" scale="57" orientation="portrait" r:id="rId1"/>
    </customSheetView>
  </customSheetViews>
  <mergeCells count="137">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s>
  <dataValidations count="56">
    <dataValidation errorStyle="information" allowBlank="1" showInputMessage="1" showErrorMessage="1" error="Données non valides" promptTitle="Données nécessaires" sqref="M22:Y22" xr:uid="{31B60647-6788-4A4A-8B27-F1D3081E1F96}"/>
    <dataValidation allowBlank="1" showErrorMessage="1" promptTitle="Optiion gestion pilotée du PERCO" sqref="AW105 AW115 AW101:AW103 AW107:AW108" xr:uid="{474D0AB3-7699-41BE-ACB4-357BCEBD7B5C}"/>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1A9E29A6-10BD-4FF6-BDE7-4BFFD93B10B6}"/>
    <dataValidation allowBlank="1" showInputMessage="1" showErrorMessage="1" sqref="AW13:IA13 AK19 AN19:AW19 Z28:IA28 AU14" xr:uid="{F7E0B5D1-6558-488B-9FC7-B5EB45EC8AB4}"/>
    <dataValidation allowBlank="1" showInputMessage="1" showErrorMessage="1" promptTitle="Numéro sécurité sociale" prompt="Données obligatoires" sqref="AA6 AA23" xr:uid="{18D3F0A2-E1FE-42BD-BF6B-ECDA9E78CB61}"/>
    <dataValidation allowBlank="1" showInputMessage="1" showErrorMessage="1" prompt="Merci d'indiquer vos noms et prénoms en majuscules" sqref="Z10 Z7:Z8" xr:uid="{261B1B4B-2F4C-46CE-84D7-79EC6B5AE689}"/>
    <dataValidation errorStyle="information" allowBlank="1" showInputMessage="1" showErrorMessage="1" error="Données non valides" sqref="AH13:AV13" xr:uid="{C267CB7A-3D68-4FB9-A5C5-7D8A88E26F31}"/>
    <dataValidation type="list" allowBlank="1" showInputMessage="1" showErrorMessage="1" sqref="C116" xr:uid="{97447347-0885-4D3B-8C3F-FAF16794686C}">
      <formula1>$R$158:$R$159</formula1>
    </dataValidation>
    <dataValidation type="list" allowBlank="1" showInputMessage="1" showErrorMessage="1" sqref="M15:Y15" xr:uid="{7FBC5726-4811-424B-85FE-2CDC528631EC}">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3DDE6DA3-B538-4F27-A9FF-761AB37AE64D}">
      <formula1>$Q$151:$Q$152</formula1>
    </dataValidation>
    <dataValidation type="custom" showInputMessage="1" showErrorMessage="1" errorTitle="Information épargnant manquante" error="Vous devez renseigner toutes les informations personnelles de l’épargnant afin de réaliser la répartition des versements. " sqref="AN44:AV45" xr:uid="{03A69147-10D4-43DE-AD3C-5B1B5D872B9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6:AB37" xr:uid="{CD23AD1E-20BD-454B-A7C5-605B5CC3CA1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6:AL77" xr:uid="{9277581B-0E30-434F-8E6F-F20C6E48A2D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4:AL75" xr:uid="{505FCE94-B8CA-47C9-9113-6EC64C09430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2:AL73" xr:uid="{E29945E1-9390-4203-839B-0FDA7AD8176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0:AL71" xr:uid="{02F34162-D1DF-41E0-B402-A7D998999ED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8:AL69" xr:uid="{EE944928-C125-4DB5-91A6-765F321FA7D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6:AL67" xr:uid="{10509D35-4415-4050-9E0A-D7A4D4F03FE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4:AL65" xr:uid="{BD998F18-82A4-4474-B5C3-EC8B45D0111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2:AL63" xr:uid="{B26C767F-16B2-47E5-9C92-A2B7B3FB816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0:AL61" xr:uid="{8A5D105E-FCF7-4514-8F3D-FD72E14B47A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8:AL59" xr:uid="{E81BF26F-5F2C-4D3B-BC08-A7DD0FD1211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6:AL57" xr:uid="{F706F840-C5AE-4921-9127-01369C47F4D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4:AL55" xr:uid="{56B73092-3893-468B-876D-27F7F39D19C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2:AL53" xr:uid="{0CE74F03-CE8D-4594-890F-6C53A0C84A8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0:AL51" xr:uid="{11E13EDA-BBA1-4B0F-B187-8A0A0D8CC5B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8:AL49" xr:uid="{73209D54-AFF9-4B33-8CA7-96FED6AB712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6:AL47" xr:uid="{EA56D13C-FC1A-4E95-AFBE-68B64506203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4:AL45" xr:uid="{04A00BF2-5B47-4406-80B1-E5A15ADEC52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2:AL43" xr:uid="{ECD9CB41-A5F5-4DFD-A56B-D042A8591B8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0:AL41" xr:uid="{7CD8DD6A-1EB6-4F14-B7FD-D4771A3BCE9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8:AL39" xr:uid="{2AA8D7E9-25BE-4021-9D8F-13B3FE1C3E0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6:AL37" xr:uid="{08262F36-4C9A-49DA-BED9-0577C96B95C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8:AB79" xr:uid="{27752F66-5197-491F-808E-AB0F9FC330B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6:AB77" xr:uid="{DF6CABC8-BB80-41BC-9DC7-1F7EA2763BD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4:AB75" xr:uid="{EBA4A961-43E6-4FA6-847F-3C61CF511B3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2:AB73" xr:uid="{35E4301A-140C-4D54-A983-F26977361B9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0:AB71" xr:uid="{CF75EBA0-BF5C-4E26-9E1F-7AE7677A08C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8:AB69" xr:uid="{A6447C0D-7268-4530-8B9D-987A3661EA5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6:AB67" xr:uid="{2BD5CEAB-C261-421F-8098-052AF0D7A1B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4:AB65" xr:uid="{875199E3-3C01-4342-BC5E-40857AA1092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2:AB63" xr:uid="{071B74B1-54AC-482B-9F2B-EE7EFFDD78F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0:AB61" xr:uid="{7D445F61-5A6E-437B-A0F4-340AE433CDB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8:AB59" xr:uid="{BAF64CEE-30BF-49BF-9D7F-97FC48B7308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6:AB57" xr:uid="{48E9C54A-2B41-4416-9BA9-2BAEF79E991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4:AB55" xr:uid="{5B163108-E681-4476-A040-EA7650863BD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2:AB53" xr:uid="{D7EFC3AA-57C5-4926-B825-3479724490A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0:AB51" xr:uid="{94EFB90D-C3BF-47BD-ADFD-787013F34F8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8:AB49" xr:uid="{1C59F954-1A40-496E-9109-5F3D2CCC445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6:AB47" xr:uid="{2F78B12E-231D-4D67-AFFB-6CC2FEC50DF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4:AB45" xr:uid="{08B07082-57D3-472F-94B8-1AEF00E3D6D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2:AB43" xr:uid="{3466B380-6A3C-4556-AC05-66307809176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0:AB41" xr:uid="{C20DB2CB-7727-433F-949D-A2F0FC98C45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8:AB39" xr:uid="{1F2E7F57-D0A9-42A5-A10D-DCF7D8F6918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8:AL79" xr:uid="{5F4AA468-19C8-4C4E-853B-A66CBDEC3A72}">
      <formula1>AND(T5&lt;&gt;"",M7&lt;&gt;"",M9&lt;&gt;"",Y9&lt;&gt;"",M11&lt;&gt;"",M13&lt;&gt;"",T13&lt;&gt;"",M15&lt;&gt;"",AH5&lt;&gt;"",AH7&lt;&gt;"",AH9&lt;&gt;"",AH11&lt;&gt;"",AH13&lt;&gt;"",AH15&lt;&gt;"")</formula1>
    </dataValidation>
    <dataValidation type="textLength" allowBlank="1" showInputMessage="1" showErrorMessage="1" errorTitle="N° de Sécurité sociale invalide" error="Veuillez saisir un numéro de Sécurité sociale à 13 ou 15 chiffres." prompt="Compris en 13 et 15 caractères (la clé n'est pas obligatoire)_x000a_" sqref="M7:Y7" xr:uid="{920F1F6E-F334-48FB-9AB0-8F1747E23C13}">
      <formula1>13</formula1>
      <formula2>15</formula2>
    </dataValidation>
  </dataValidations>
  <hyperlinks>
    <hyperlink ref="AP96:AW99" location="'Modalités de versement'!A1" display="Plus d'information &gt;" xr:uid="{3D1BC7E8-A894-4092-8122-9ED2AC868D8C}"/>
  </hyperlinks>
  <printOptions horizontalCentered="1" verticalCentered="1"/>
  <pageMargins left="0" right="0" top="0" bottom="0" header="0" footer="0"/>
  <pageSetup paperSize="9" scale="57"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6165" r:id="rId5" name="Check Box 21">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6166" r:id="rId6" name="Check Box 22">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6167" r:id="rId7" name="Check Box 23">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6168" r:id="rId8" name="Check Box 24">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6172" r:id="rId9" name="Check Box 28">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6173" r:id="rId10" name="Check Box 29">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72C647BE-FE9E-4BFC-A0D1-379476F45BEC}">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154AFCC0-E9D1-442D-ABE1-76CD94839C34}">
          <x14:formula1>
            <xm:f>Données!$C$16:$C$19</xm:f>
          </x14:formula1>
          <xm:sqref>AN38</xm:sqref>
        </x14:dataValidation>
        <x14:dataValidation type="list" allowBlank="1" showInputMessage="1" showErrorMessage="1" xr:uid="{2F19A033-3CC4-4973-A715-CC78421427B5}">
          <x14:formula1>
            <xm:f>Données!$C$36:$C$38</xm:f>
          </x14:formula1>
          <xm:sqref>M5:Q5</xm:sqref>
        </x14:dataValidation>
        <x14:dataValidation type="list" allowBlank="1" showInputMessage="1" showErrorMessage="1" xr:uid="{2389C9BC-3652-44B4-A220-552AC60BF72D}">
          <x14:formula1>
            <xm:f>Données!$C$28:$C$31</xm:f>
          </x14:formula1>
          <xm:sqref>M17:Y17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83B07-5A78-490F-B02E-BB048BA15AE3}">
  <sheetPr codeName="Feuil7">
    <pageSetUpPr fitToPage="1"/>
  </sheetPr>
  <dimension ref="B1:CG569"/>
  <sheetViews>
    <sheetView showZeros="0" zoomScaleNormal="100" workbookViewId="0">
      <selection activeCell="M5" sqref="M5:Q5"/>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17" t="s">
        <v>52</v>
      </c>
      <c r="C1" s="517"/>
      <c r="D1" s="517"/>
      <c r="E1" s="517"/>
      <c r="F1" s="517"/>
      <c r="G1" s="517"/>
      <c r="H1" s="517"/>
      <c r="I1" s="517"/>
      <c r="J1" s="517"/>
      <c r="K1" s="517"/>
      <c r="L1" s="517"/>
      <c r="M1" s="517"/>
      <c r="N1" s="517"/>
      <c r="O1" s="517"/>
      <c r="P1" s="517"/>
      <c r="Q1" s="517"/>
      <c r="R1" s="517"/>
      <c r="S1" s="517"/>
      <c r="T1" s="517"/>
      <c r="U1" s="517"/>
      <c r="V1" s="517"/>
      <c r="W1" s="517"/>
      <c r="X1" s="517"/>
      <c r="Y1" s="517"/>
      <c r="Z1" s="517"/>
      <c r="AA1" s="517"/>
      <c r="AB1" s="517"/>
      <c r="AC1" s="517"/>
      <c r="AD1" s="517"/>
      <c r="AE1" s="517"/>
      <c r="AF1" s="517"/>
      <c r="AG1" s="517"/>
      <c r="AH1" s="517"/>
      <c r="AI1" s="517"/>
      <c r="AJ1" s="517"/>
      <c r="AK1" s="517"/>
      <c r="AL1" s="517"/>
      <c r="AM1" s="517"/>
      <c r="AN1" s="517"/>
      <c r="AO1" s="517"/>
      <c r="AP1" s="517"/>
      <c r="AQ1" s="517"/>
      <c r="AR1" s="517"/>
      <c r="AS1" s="517"/>
      <c r="AT1" s="517"/>
      <c r="AU1" s="517"/>
      <c r="AV1" s="517"/>
      <c r="AW1" s="517"/>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18" t="s">
        <v>69</v>
      </c>
      <c r="C3" s="518"/>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518"/>
      <c r="AJ3" s="518"/>
      <c r="AK3" s="518"/>
      <c r="AL3" s="518"/>
      <c r="AM3" s="518"/>
      <c r="AN3" s="518"/>
      <c r="AO3" s="518"/>
      <c r="AP3" s="518"/>
      <c r="AQ3" s="518"/>
      <c r="AR3" s="518"/>
      <c r="AS3" s="518"/>
      <c r="AT3" s="518"/>
      <c r="AU3" s="518"/>
      <c r="AV3" s="518"/>
      <c r="AW3" s="518"/>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151</v>
      </c>
      <c r="D5" s="243"/>
      <c r="E5" s="243"/>
      <c r="F5" s="244"/>
      <c r="G5" s="245"/>
      <c r="H5" s="245"/>
      <c r="I5" s="245"/>
      <c r="J5" s="245"/>
      <c r="K5" s="245"/>
      <c r="L5" s="245"/>
      <c r="M5" s="529"/>
      <c r="N5" s="530"/>
      <c r="O5" s="530"/>
      <c r="P5" s="530"/>
      <c r="Q5" s="531"/>
      <c r="R5" s="525" t="s">
        <v>188</v>
      </c>
      <c r="S5" s="525"/>
      <c r="T5" s="477"/>
      <c r="U5" s="478"/>
      <c r="V5" s="478"/>
      <c r="W5" s="478"/>
      <c r="X5" s="478"/>
      <c r="Y5" s="479"/>
      <c r="Z5" s="246"/>
      <c r="AA5" s="242"/>
      <c r="AB5" s="242" t="s">
        <v>189</v>
      </c>
      <c r="AC5" s="237"/>
      <c r="AD5" s="246"/>
      <c r="AE5" s="237"/>
      <c r="AF5" s="240"/>
      <c r="AG5" s="240"/>
      <c r="AH5" s="526"/>
      <c r="AI5" s="527"/>
      <c r="AJ5" s="527"/>
      <c r="AK5" s="527"/>
      <c r="AL5" s="527"/>
      <c r="AM5" s="527"/>
      <c r="AN5" s="527"/>
      <c r="AO5" s="527"/>
      <c r="AP5" s="527"/>
      <c r="AQ5" s="527"/>
      <c r="AR5" s="527"/>
      <c r="AS5" s="527"/>
      <c r="AT5" s="527"/>
      <c r="AU5" s="527"/>
      <c r="AV5" s="528"/>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197</v>
      </c>
      <c r="D7" s="243"/>
      <c r="E7" s="243"/>
      <c r="F7" s="244"/>
      <c r="G7" s="248"/>
      <c r="H7" s="248"/>
      <c r="I7" s="248"/>
      <c r="J7" s="248"/>
      <c r="K7" s="248"/>
      <c r="L7" s="249"/>
      <c r="M7" s="519"/>
      <c r="N7" s="520"/>
      <c r="O7" s="520"/>
      <c r="P7" s="520"/>
      <c r="Q7" s="520"/>
      <c r="R7" s="520"/>
      <c r="S7" s="520"/>
      <c r="T7" s="520"/>
      <c r="U7" s="520"/>
      <c r="V7" s="520"/>
      <c r="W7" s="520"/>
      <c r="X7" s="520"/>
      <c r="Y7" s="521"/>
      <c r="Z7" s="250"/>
      <c r="AA7" s="244"/>
      <c r="AB7" s="251" t="s">
        <v>190</v>
      </c>
      <c r="AC7" s="244"/>
      <c r="AD7" s="244"/>
      <c r="AE7" s="244"/>
      <c r="AF7" s="240"/>
      <c r="AG7" s="240"/>
      <c r="AH7" s="526"/>
      <c r="AI7" s="527"/>
      <c r="AJ7" s="527"/>
      <c r="AK7" s="527"/>
      <c r="AL7" s="527"/>
      <c r="AM7" s="527"/>
      <c r="AN7" s="527"/>
      <c r="AO7" s="527"/>
      <c r="AP7" s="527"/>
      <c r="AQ7" s="527"/>
      <c r="AR7" s="527"/>
      <c r="AS7" s="527"/>
      <c r="AT7" s="527"/>
      <c r="AU7" s="527"/>
      <c r="AV7" s="528"/>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198</v>
      </c>
      <c r="D9" s="243"/>
      <c r="E9" s="243"/>
      <c r="F9" s="244"/>
      <c r="G9" s="248"/>
      <c r="H9" s="248"/>
      <c r="I9" s="248"/>
      <c r="J9" s="248"/>
      <c r="K9" s="248"/>
      <c r="L9" s="248"/>
      <c r="M9" s="532"/>
      <c r="N9" s="533"/>
      <c r="O9" s="533"/>
      <c r="P9" s="533"/>
      <c r="Q9" s="534"/>
      <c r="R9" s="252" t="s">
        <v>195</v>
      </c>
      <c r="S9" s="252"/>
      <c r="T9" s="252"/>
      <c r="U9" s="252"/>
      <c r="V9" s="252"/>
      <c r="W9" s="252"/>
      <c r="X9" s="242"/>
      <c r="Y9" s="233"/>
      <c r="Z9" s="253"/>
      <c r="AA9" s="253"/>
      <c r="AB9" s="254" t="s">
        <v>191</v>
      </c>
      <c r="AC9" s="253"/>
      <c r="AD9" s="253"/>
      <c r="AE9" s="244"/>
      <c r="AF9" s="240"/>
      <c r="AG9" s="240"/>
      <c r="AH9" s="526"/>
      <c r="AI9" s="527"/>
      <c r="AJ9" s="527"/>
      <c r="AK9" s="527"/>
      <c r="AL9" s="527"/>
      <c r="AM9" s="527"/>
      <c r="AN9" s="527"/>
      <c r="AO9" s="527"/>
      <c r="AP9" s="527"/>
      <c r="AQ9" s="527"/>
      <c r="AR9" s="527"/>
      <c r="AS9" s="527"/>
      <c r="AT9" s="527"/>
      <c r="AU9" s="527"/>
      <c r="AV9" s="528"/>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199</v>
      </c>
      <c r="D11" s="243"/>
      <c r="E11" s="243"/>
      <c r="F11" s="244"/>
      <c r="G11" s="248"/>
      <c r="H11" s="248"/>
      <c r="I11" s="248"/>
      <c r="J11" s="248"/>
      <c r="K11" s="248"/>
      <c r="L11" s="248"/>
      <c r="M11" s="522"/>
      <c r="N11" s="523"/>
      <c r="O11" s="523"/>
      <c r="P11" s="523"/>
      <c r="Q11" s="523"/>
      <c r="R11" s="523"/>
      <c r="S11" s="523"/>
      <c r="T11" s="523"/>
      <c r="U11" s="523"/>
      <c r="V11" s="523"/>
      <c r="W11" s="523"/>
      <c r="X11" s="523"/>
      <c r="Y11" s="524"/>
      <c r="Z11" s="253"/>
      <c r="AA11" s="253"/>
      <c r="AB11" s="247" t="s">
        <v>192</v>
      </c>
      <c r="AC11" s="253"/>
      <c r="AD11" s="253"/>
      <c r="AE11" s="244"/>
      <c r="AF11" s="240"/>
      <c r="AG11" s="240"/>
      <c r="AH11" s="522"/>
      <c r="AI11" s="523"/>
      <c r="AJ11" s="523"/>
      <c r="AK11" s="523"/>
      <c r="AL11" s="523"/>
      <c r="AM11" s="523"/>
      <c r="AN11" s="523"/>
      <c r="AO11" s="523"/>
      <c r="AP11" s="523"/>
      <c r="AQ11" s="523"/>
      <c r="AR11" s="523"/>
      <c r="AS11" s="523"/>
      <c r="AT11" s="523"/>
      <c r="AU11" s="523"/>
      <c r="AV11" s="524"/>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200</v>
      </c>
      <c r="D13" s="243"/>
      <c r="E13" s="243"/>
      <c r="F13" s="244"/>
      <c r="G13" s="240"/>
      <c r="H13" s="240"/>
      <c r="I13" s="240"/>
      <c r="J13" s="240"/>
      <c r="K13" s="240"/>
      <c r="L13" s="240"/>
      <c r="M13" s="522"/>
      <c r="N13" s="523"/>
      <c r="O13" s="523"/>
      <c r="P13" s="523"/>
      <c r="Q13" s="524"/>
      <c r="R13" s="525" t="s">
        <v>196</v>
      </c>
      <c r="S13" s="525"/>
      <c r="T13" s="477"/>
      <c r="U13" s="478"/>
      <c r="V13" s="478"/>
      <c r="W13" s="478"/>
      <c r="X13" s="478"/>
      <c r="Y13" s="479"/>
      <c r="Z13" s="253"/>
      <c r="AA13" s="253"/>
      <c r="AB13" s="256" t="s">
        <v>193</v>
      </c>
      <c r="AC13" s="257"/>
      <c r="AD13" s="257"/>
      <c r="AE13" s="244"/>
      <c r="AF13" s="257"/>
      <c r="AG13" s="257"/>
      <c r="AH13" s="535"/>
      <c r="AI13" s="536"/>
      <c r="AJ13" s="536"/>
      <c r="AK13" s="536"/>
      <c r="AL13" s="536"/>
      <c r="AM13" s="536"/>
      <c r="AN13" s="536"/>
      <c r="AO13" s="536"/>
      <c r="AP13" s="536"/>
      <c r="AQ13" s="536"/>
      <c r="AR13" s="536"/>
      <c r="AS13" s="536"/>
      <c r="AT13" s="536"/>
      <c r="AU13" s="536"/>
      <c r="AV13" s="537"/>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201</v>
      </c>
      <c r="D15" s="243"/>
      <c r="E15" s="243"/>
      <c r="F15" s="244"/>
      <c r="G15" s="258"/>
      <c r="H15" s="258"/>
      <c r="I15" s="258"/>
      <c r="J15" s="258"/>
      <c r="K15" s="258"/>
      <c r="L15" s="258"/>
      <c r="M15" s="477"/>
      <c r="N15" s="478"/>
      <c r="O15" s="478"/>
      <c r="P15" s="478"/>
      <c r="Q15" s="478"/>
      <c r="R15" s="478"/>
      <c r="S15" s="478"/>
      <c r="T15" s="478"/>
      <c r="U15" s="478"/>
      <c r="V15" s="478"/>
      <c r="W15" s="478"/>
      <c r="X15" s="478"/>
      <c r="Y15" s="479"/>
      <c r="Z15" s="259"/>
      <c r="AA15" s="260"/>
      <c r="AB15" s="261" t="s">
        <v>194</v>
      </c>
      <c r="AC15" s="262"/>
      <c r="AD15" s="263"/>
      <c r="AE15" s="244"/>
      <c r="AF15" s="264"/>
      <c r="AG15" s="237"/>
      <c r="AH15" s="526"/>
      <c r="AI15" s="527"/>
      <c r="AJ15" s="527"/>
      <c r="AK15" s="527"/>
      <c r="AL15" s="527"/>
      <c r="AM15" s="527"/>
      <c r="AN15" s="527"/>
      <c r="AO15" s="527"/>
      <c r="AP15" s="527"/>
      <c r="AQ15" s="527"/>
      <c r="AR15" s="527"/>
      <c r="AS15" s="527"/>
      <c r="AT15" s="527"/>
      <c r="AU15" s="527"/>
      <c r="AV15" s="528"/>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167</v>
      </c>
      <c r="D17" s="243"/>
      <c r="E17" s="243"/>
      <c r="F17" s="244"/>
      <c r="G17" s="258"/>
      <c r="H17" s="258"/>
      <c r="I17" s="258"/>
      <c r="J17" s="258"/>
      <c r="K17" s="258"/>
      <c r="L17" s="258"/>
      <c r="M17" s="477"/>
      <c r="N17" s="478"/>
      <c r="O17" s="478"/>
      <c r="P17" s="478"/>
      <c r="Q17" s="478"/>
      <c r="R17" s="478"/>
      <c r="S17" s="478"/>
      <c r="T17" s="478"/>
      <c r="U17" s="478"/>
      <c r="V17" s="478"/>
      <c r="W17" s="478"/>
      <c r="X17" s="478"/>
      <c r="Y17" s="479"/>
      <c r="Z17" s="265" t="s">
        <v>169</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544" t="s">
        <v>70</v>
      </c>
      <c r="C20" s="544"/>
      <c r="D20" s="544"/>
      <c r="E20" s="544"/>
      <c r="F20" s="544"/>
      <c r="G20" s="544"/>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41">
        <f>'Informations Entreprise'!$L$9</f>
        <v>0</v>
      </c>
      <c r="N22" s="542"/>
      <c r="O22" s="542"/>
      <c r="P22" s="542"/>
      <c r="Q22" s="542"/>
      <c r="R22" s="542"/>
      <c r="S22" s="542"/>
      <c r="T22" s="542"/>
      <c r="U22" s="542"/>
      <c r="V22" s="542"/>
      <c r="W22" s="542"/>
      <c r="X22" s="542"/>
      <c r="Y22" s="543"/>
      <c r="Z22" s="276"/>
      <c r="AA22" s="276"/>
      <c r="AB22" s="277" t="s">
        <v>71</v>
      </c>
      <c r="AC22" s="277"/>
      <c r="AD22" s="268"/>
      <c r="AE22" s="268"/>
      <c r="AF22" s="268"/>
      <c r="AG22" s="268"/>
      <c r="AH22" s="545">
        <f>'Informations Entreprise'!BA9</f>
        <v>0</v>
      </c>
      <c r="AI22" s="546"/>
      <c r="AJ22" s="546"/>
      <c r="AK22" s="546"/>
      <c r="AL22" s="546"/>
      <c r="AM22" s="546"/>
      <c r="AN22" s="546"/>
      <c r="AO22" s="546"/>
      <c r="AP22" s="546"/>
      <c r="AQ22" s="546"/>
      <c r="AR22" s="546"/>
      <c r="AS22" s="546"/>
      <c r="AT22" s="546"/>
      <c r="AU22" s="546"/>
      <c r="AV22" s="547"/>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8">
        <f>'Informations Entreprise'!$L$11</f>
        <v>0</v>
      </c>
      <c r="N24" s="539"/>
      <c r="O24" s="539"/>
      <c r="P24" s="539"/>
      <c r="Q24" s="539"/>
      <c r="R24" s="539"/>
      <c r="S24" s="539"/>
      <c r="T24" s="539"/>
      <c r="U24" s="539"/>
      <c r="V24" s="539"/>
      <c r="W24" s="539"/>
      <c r="X24" s="539"/>
      <c r="Y24" s="540"/>
      <c r="Z24" s="272"/>
      <c r="AA24" s="272"/>
      <c r="AB24" s="277" t="s">
        <v>147</v>
      </c>
      <c r="AC24" s="272"/>
      <c r="AD24" s="272"/>
      <c r="AE24" s="272"/>
      <c r="AF24" s="272"/>
      <c r="AG24" s="272"/>
      <c r="AH24" s="545" t="str">
        <f>'Informations Entreprise'!AM37</f>
        <v>Versements volontaires</v>
      </c>
      <c r="AI24" s="546"/>
      <c r="AJ24" s="546"/>
      <c r="AK24" s="546"/>
      <c r="AL24" s="546"/>
      <c r="AM24" s="546"/>
      <c r="AN24" s="546"/>
      <c r="AO24" s="546"/>
      <c r="AP24" s="546"/>
      <c r="AQ24" s="546"/>
      <c r="AR24" s="546"/>
      <c r="AS24" s="546"/>
      <c r="AT24" s="546"/>
      <c r="AU24" s="546"/>
      <c r="AV24" s="547"/>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72</v>
      </c>
      <c r="D26" s="274"/>
      <c r="E26" s="274"/>
      <c r="F26" s="274"/>
      <c r="G26" s="278"/>
      <c r="H26" s="278"/>
      <c r="I26" s="278"/>
      <c r="J26" s="278"/>
      <c r="K26" s="278"/>
      <c r="L26" s="278"/>
      <c r="M26" s="538">
        <f>'Informations Entreprise'!$L$15</f>
        <v>0</v>
      </c>
      <c r="N26" s="539"/>
      <c r="O26" s="539"/>
      <c r="P26" s="539"/>
      <c r="Q26" s="539"/>
      <c r="R26" s="539"/>
      <c r="S26" s="539"/>
      <c r="T26" s="539"/>
      <c r="U26" s="539"/>
      <c r="V26" s="539"/>
      <c r="W26" s="539"/>
      <c r="X26" s="539"/>
      <c r="Y26" s="540"/>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55</v>
      </c>
      <c r="D28" s="274"/>
      <c r="E28" s="274"/>
      <c r="F28" s="274"/>
      <c r="G28" s="271"/>
      <c r="H28" s="271"/>
      <c r="I28" s="271"/>
      <c r="J28" s="271"/>
      <c r="K28" s="271"/>
      <c r="L28" s="271"/>
      <c r="M28" s="538">
        <f>'Informations Entreprise'!$AM$15</f>
        <v>0</v>
      </c>
      <c r="N28" s="539"/>
      <c r="O28" s="539"/>
      <c r="P28" s="539"/>
      <c r="Q28" s="539"/>
      <c r="R28" s="539"/>
      <c r="S28" s="539"/>
      <c r="T28" s="539"/>
      <c r="U28" s="539"/>
      <c r="V28" s="539"/>
      <c r="W28" s="539"/>
      <c r="X28" s="539"/>
      <c r="Y28" s="540"/>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563" t="str">
        <f>IF('Informations Entreprise'!$AM$37="Abondement unilatéral", "RÉPARTITION DE L'ABONDEMENT UNILATÉRAL DANS LE PERCOL"," RÉPARTITION DES VERSEMENTS")</f>
        <v xml:space="preserve"> RÉPARTITION DES VERSEMENTS</v>
      </c>
      <c r="C32" s="564"/>
      <c r="D32" s="564"/>
      <c r="E32" s="564"/>
      <c r="F32" s="564"/>
      <c r="G32" s="564"/>
      <c r="H32" s="564"/>
      <c r="I32" s="564"/>
      <c r="J32" s="564"/>
      <c r="K32" s="564"/>
      <c r="L32" s="564"/>
      <c r="M32" s="564"/>
      <c r="N32" s="564"/>
      <c r="O32" s="564"/>
      <c r="P32" s="564"/>
      <c r="Q32" s="564"/>
      <c r="R32" s="564"/>
      <c r="S32" s="564"/>
      <c r="T32" s="564"/>
      <c r="U32" s="564"/>
      <c r="V32" s="564"/>
      <c r="W32" s="564"/>
      <c r="X32" s="564"/>
      <c r="Y32" s="564"/>
      <c r="Z32" s="564"/>
      <c r="AA32" s="564"/>
      <c r="AB32" s="564"/>
      <c r="AC32" s="564"/>
      <c r="AD32" s="564"/>
      <c r="AE32" s="564"/>
      <c r="AF32" s="564"/>
      <c r="AG32" s="564"/>
      <c r="AH32" s="564"/>
      <c r="AI32" s="564"/>
      <c r="AJ32" s="564"/>
      <c r="AK32" s="564"/>
      <c r="AL32" s="564"/>
      <c r="AM32" s="564"/>
      <c r="AN32" s="564"/>
      <c r="AO32" s="564"/>
      <c r="AP32" s="564"/>
      <c r="AQ32" s="564"/>
      <c r="AR32" s="564"/>
      <c r="AS32" s="564"/>
      <c r="AT32" s="564"/>
      <c r="AU32" s="564"/>
      <c r="AV32" s="564"/>
      <c r="AW32" s="565"/>
      <c r="AX32" s="126"/>
      <c r="AY32" s="126"/>
    </row>
    <row r="33" spans="2:81" ht="24.75" customHeight="1" x14ac:dyDescent="0.25">
      <c r="B33" s="583" t="s">
        <v>57</v>
      </c>
      <c r="C33" s="583"/>
      <c r="D33" s="583"/>
      <c r="E33" s="583"/>
      <c r="F33" s="583"/>
      <c r="G33" s="583"/>
      <c r="H33" s="583"/>
      <c r="I33" s="583"/>
      <c r="J33" s="583"/>
      <c r="K33" s="583"/>
      <c r="L33" s="583"/>
      <c r="M33" s="583"/>
      <c r="N33" s="583"/>
      <c r="O33" s="583"/>
      <c r="P33" s="583"/>
      <c r="Q33" s="583"/>
      <c r="R33" s="584" t="s">
        <v>78</v>
      </c>
      <c r="S33" s="584"/>
      <c r="T33" s="584"/>
      <c r="U33" s="584"/>
      <c r="V33" s="584"/>
      <c r="W33" s="584"/>
      <c r="X33" s="584"/>
      <c r="Y33" s="584"/>
      <c r="Z33" s="584"/>
      <c r="AA33" s="584"/>
      <c r="AB33" s="584"/>
      <c r="AC33" s="585" t="s">
        <v>79</v>
      </c>
      <c r="AD33" s="585"/>
      <c r="AE33" s="585"/>
      <c r="AF33" s="585"/>
      <c r="AG33" s="585"/>
      <c r="AH33" s="585"/>
      <c r="AI33" s="585"/>
      <c r="AJ33" s="585"/>
      <c r="AK33" s="585"/>
      <c r="AL33" s="585"/>
      <c r="AM33" s="585"/>
      <c r="AN33" s="585"/>
      <c r="AO33" s="585"/>
      <c r="AP33" s="585"/>
      <c r="AQ33" s="585"/>
      <c r="AR33" s="585"/>
      <c r="AS33" s="585"/>
      <c r="AT33" s="585"/>
      <c r="AU33" s="585"/>
      <c r="AV33" s="585"/>
      <c r="AW33" s="585"/>
      <c r="AX33" s="126"/>
      <c r="AY33" s="126"/>
    </row>
    <row r="34" spans="2:81" ht="3.75" customHeight="1" x14ac:dyDescent="0.25">
      <c r="B34" s="583"/>
      <c r="C34" s="583"/>
      <c r="D34" s="583"/>
      <c r="E34" s="583"/>
      <c r="F34" s="583"/>
      <c r="G34" s="583"/>
      <c r="H34" s="583"/>
      <c r="I34" s="583"/>
      <c r="J34" s="583"/>
      <c r="K34" s="583"/>
      <c r="L34" s="583"/>
      <c r="M34" s="583"/>
      <c r="N34" s="583"/>
      <c r="O34" s="583"/>
      <c r="P34" s="583"/>
      <c r="Q34" s="583"/>
      <c r="R34" s="584"/>
      <c r="S34" s="584"/>
      <c r="T34" s="584"/>
      <c r="U34" s="584"/>
      <c r="V34" s="584"/>
      <c r="W34" s="584"/>
      <c r="X34" s="584"/>
      <c r="Y34" s="584"/>
      <c r="Z34" s="584"/>
      <c r="AA34" s="584"/>
      <c r="AB34" s="584"/>
      <c r="AC34" s="586" t="s">
        <v>80</v>
      </c>
      <c r="AD34" s="587"/>
      <c r="AE34" s="587"/>
      <c r="AF34" s="587"/>
      <c r="AG34" s="587"/>
      <c r="AH34" s="587"/>
      <c r="AI34" s="587"/>
      <c r="AJ34" s="587"/>
      <c r="AK34" s="587"/>
      <c r="AL34" s="588"/>
      <c r="AM34" s="586" t="s">
        <v>81</v>
      </c>
      <c r="AN34" s="587"/>
      <c r="AO34" s="587"/>
      <c r="AP34" s="587"/>
      <c r="AQ34" s="587"/>
      <c r="AR34" s="587"/>
      <c r="AS34" s="587"/>
      <c r="AT34" s="587"/>
      <c r="AU34" s="587"/>
      <c r="AV34" s="587"/>
      <c r="AW34" s="588"/>
      <c r="AX34" s="126"/>
      <c r="AY34" s="126"/>
    </row>
    <row r="35" spans="2:81" ht="18" customHeight="1" x14ac:dyDescent="0.25">
      <c r="B35" s="583"/>
      <c r="C35" s="583"/>
      <c r="D35" s="583"/>
      <c r="E35" s="583"/>
      <c r="F35" s="583"/>
      <c r="G35" s="583"/>
      <c r="H35" s="583"/>
      <c r="I35" s="583"/>
      <c r="J35" s="583"/>
      <c r="K35" s="583"/>
      <c r="L35" s="583"/>
      <c r="M35" s="583"/>
      <c r="N35" s="583"/>
      <c r="O35" s="583"/>
      <c r="P35" s="583"/>
      <c r="Q35" s="583"/>
      <c r="R35" s="584"/>
      <c r="S35" s="584"/>
      <c r="T35" s="584"/>
      <c r="U35" s="584"/>
      <c r="V35" s="584"/>
      <c r="W35" s="584"/>
      <c r="X35" s="584"/>
      <c r="Y35" s="584"/>
      <c r="Z35" s="584"/>
      <c r="AA35" s="584"/>
      <c r="AB35" s="584"/>
      <c r="AC35" s="589"/>
      <c r="AD35" s="590"/>
      <c r="AE35" s="590"/>
      <c r="AF35" s="590"/>
      <c r="AG35" s="590"/>
      <c r="AH35" s="590"/>
      <c r="AI35" s="590"/>
      <c r="AJ35" s="590"/>
      <c r="AK35" s="590"/>
      <c r="AL35" s="591"/>
      <c r="AM35" s="586"/>
      <c r="AN35" s="587"/>
      <c r="AO35" s="587"/>
      <c r="AP35" s="587"/>
      <c r="AQ35" s="587"/>
      <c r="AR35" s="587"/>
      <c r="AS35" s="587"/>
      <c r="AT35" s="587"/>
      <c r="AU35" s="587"/>
      <c r="AV35" s="587"/>
      <c r="AW35" s="588"/>
      <c r="AX35" s="126"/>
      <c r="AY35" s="126"/>
      <c r="BL35" s="489"/>
      <c r="BM35" s="489"/>
      <c r="BN35" s="489"/>
      <c r="BO35" s="489"/>
      <c r="BP35" s="489"/>
      <c r="BQ35" s="489"/>
    </row>
    <row r="36" spans="2:81" ht="12" customHeight="1" x14ac:dyDescent="0.15">
      <c r="B36" s="490" t="str">
        <f>IF('Informations Entreprise'!$M$37="Gamme GER","84289 - GER Monétaire",IF('Informations Entreprise'!$M$37="Gamme TESORUS","82659 - TESORUS Monétaire",""))</f>
        <v>84289 - GER Monétaire</v>
      </c>
      <c r="C36" s="491"/>
      <c r="D36" s="491"/>
      <c r="E36" s="491"/>
      <c r="F36" s="491"/>
      <c r="G36" s="491"/>
      <c r="H36" s="491"/>
      <c r="I36" s="491"/>
      <c r="J36" s="491"/>
      <c r="K36" s="491"/>
      <c r="L36" s="491"/>
      <c r="M36" s="491"/>
      <c r="N36" s="491"/>
      <c r="O36" s="491"/>
      <c r="P36" s="491"/>
      <c r="Q36" s="492"/>
      <c r="R36" s="469"/>
      <c r="S36" s="470"/>
      <c r="T36" s="470"/>
      <c r="U36" s="470"/>
      <c r="V36" s="470"/>
      <c r="W36" s="470"/>
      <c r="X36" s="470"/>
      <c r="Y36" s="470"/>
      <c r="Z36" s="470"/>
      <c r="AA36" s="470"/>
      <c r="AB36" s="471"/>
      <c r="AC36" s="469"/>
      <c r="AD36" s="470"/>
      <c r="AE36" s="470"/>
      <c r="AF36" s="470"/>
      <c r="AG36" s="470"/>
      <c r="AH36" s="470"/>
      <c r="AI36" s="470"/>
      <c r="AJ36" s="470"/>
      <c r="AK36" s="470"/>
      <c r="AL36" s="471"/>
      <c r="AM36" s="292"/>
      <c r="AN36" s="293"/>
      <c r="AO36" s="293"/>
      <c r="AP36" s="293"/>
      <c r="AQ36" s="293"/>
      <c r="AR36" s="293"/>
      <c r="AS36" s="293"/>
      <c r="AT36" s="293"/>
      <c r="AU36" s="294"/>
      <c r="AV36" s="294"/>
      <c r="AW36" s="295"/>
      <c r="AX36" s="126"/>
      <c r="AY36" s="126"/>
    </row>
    <row r="37" spans="2:81" ht="12" customHeight="1" x14ac:dyDescent="0.15">
      <c r="B37" s="493"/>
      <c r="C37" s="494"/>
      <c r="D37" s="494"/>
      <c r="E37" s="494"/>
      <c r="F37" s="494"/>
      <c r="G37" s="494"/>
      <c r="H37" s="494"/>
      <c r="I37" s="494"/>
      <c r="J37" s="494"/>
      <c r="K37" s="494"/>
      <c r="L37" s="494"/>
      <c r="M37" s="494"/>
      <c r="N37" s="494"/>
      <c r="O37" s="494"/>
      <c r="P37" s="494"/>
      <c r="Q37" s="495"/>
      <c r="R37" s="472"/>
      <c r="S37" s="473"/>
      <c r="T37" s="473"/>
      <c r="U37" s="473"/>
      <c r="V37" s="473"/>
      <c r="W37" s="473"/>
      <c r="X37" s="473"/>
      <c r="Y37" s="473"/>
      <c r="Z37" s="473"/>
      <c r="AA37" s="473"/>
      <c r="AB37" s="474"/>
      <c r="AC37" s="472"/>
      <c r="AD37" s="473"/>
      <c r="AE37" s="473"/>
      <c r="AF37" s="473"/>
      <c r="AG37" s="473"/>
      <c r="AH37" s="473"/>
      <c r="AI37" s="473"/>
      <c r="AJ37" s="473"/>
      <c r="AK37" s="473"/>
      <c r="AL37" s="474"/>
      <c r="AM37" s="296"/>
      <c r="AN37" s="297"/>
      <c r="AO37" s="297"/>
      <c r="AP37" s="297"/>
      <c r="AQ37" s="297"/>
      <c r="AR37" s="297"/>
      <c r="AS37" s="297"/>
      <c r="AT37" s="297"/>
      <c r="AU37" s="298"/>
      <c r="AV37" s="298"/>
      <c r="AW37" s="299"/>
      <c r="AX37" s="126"/>
      <c r="AY37" s="126"/>
    </row>
    <row r="38" spans="2:81" ht="12" customHeight="1" x14ac:dyDescent="0.15">
      <c r="B38" s="496" t="str">
        <f>IF('Informations Entreprise'!$M$37="Gamme GER","84309 - GER Prudence",IF('Informations Entreprise'!$M$37="Gamme TESORUS","82719 - TESORUS Prudence",""))</f>
        <v>84309 - GER Prudence</v>
      </c>
      <c r="C38" s="497"/>
      <c r="D38" s="497"/>
      <c r="E38" s="497"/>
      <c r="F38" s="497"/>
      <c r="G38" s="497"/>
      <c r="H38" s="497"/>
      <c r="I38" s="497"/>
      <c r="J38" s="497"/>
      <c r="K38" s="497"/>
      <c r="L38" s="497"/>
      <c r="M38" s="497"/>
      <c r="N38" s="497"/>
      <c r="O38" s="497"/>
      <c r="P38" s="497"/>
      <c r="Q38" s="498"/>
      <c r="R38" s="469"/>
      <c r="S38" s="470"/>
      <c r="T38" s="470"/>
      <c r="U38" s="470"/>
      <c r="V38" s="470"/>
      <c r="W38" s="470"/>
      <c r="X38" s="470"/>
      <c r="Y38" s="470"/>
      <c r="Z38" s="470"/>
      <c r="AA38" s="470"/>
      <c r="AB38" s="471"/>
      <c r="AC38" s="469"/>
      <c r="AD38" s="470"/>
      <c r="AE38" s="470"/>
      <c r="AF38" s="470"/>
      <c r="AG38" s="470"/>
      <c r="AH38" s="470"/>
      <c r="AI38" s="470"/>
      <c r="AJ38" s="470"/>
      <c r="AK38" s="470"/>
      <c r="AL38" s="471"/>
      <c r="AM38" s="300"/>
      <c r="AN38" s="502" t="s">
        <v>150</v>
      </c>
      <c r="AO38" s="503"/>
      <c r="AP38" s="503"/>
      <c r="AQ38" s="503"/>
      <c r="AR38" s="503"/>
      <c r="AS38" s="503"/>
      <c r="AT38" s="503"/>
      <c r="AU38" s="503"/>
      <c r="AV38" s="504"/>
      <c r="AW38" s="299"/>
      <c r="AX38" s="126"/>
      <c r="AY38" s="126"/>
    </row>
    <row r="39" spans="2:81" ht="12" customHeight="1" x14ac:dyDescent="0.15">
      <c r="B39" s="499"/>
      <c r="C39" s="500"/>
      <c r="D39" s="500"/>
      <c r="E39" s="500"/>
      <c r="F39" s="500"/>
      <c r="G39" s="500"/>
      <c r="H39" s="500"/>
      <c r="I39" s="500"/>
      <c r="J39" s="500"/>
      <c r="K39" s="500"/>
      <c r="L39" s="500"/>
      <c r="M39" s="500"/>
      <c r="N39" s="500"/>
      <c r="O39" s="500"/>
      <c r="P39" s="500"/>
      <c r="Q39" s="501"/>
      <c r="R39" s="472"/>
      <c r="S39" s="473"/>
      <c r="T39" s="473"/>
      <c r="U39" s="473"/>
      <c r="V39" s="473"/>
      <c r="W39" s="473"/>
      <c r="X39" s="473"/>
      <c r="Y39" s="473"/>
      <c r="Z39" s="473"/>
      <c r="AA39" s="473"/>
      <c r="AB39" s="474"/>
      <c r="AC39" s="472"/>
      <c r="AD39" s="473"/>
      <c r="AE39" s="473"/>
      <c r="AF39" s="473"/>
      <c r="AG39" s="473"/>
      <c r="AH39" s="473"/>
      <c r="AI39" s="473"/>
      <c r="AJ39" s="473"/>
      <c r="AK39" s="473"/>
      <c r="AL39" s="474"/>
      <c r="AM39" s="300"/>
      <c r="AN39" s="505"/>
      <c r="AO39" s="506"/>
      <c r="AP39" s="506"/>
      <c r="AQ39" s="506"/>
      <c r="AR39" s="506"/>
      <c r="AS39" s="506"/>
      <c r="AT39" s="506"/>
      <c r="AU39" s="506"/>
      <c r="AV39" s="507"/>
      <c r="AW39" s="299"/>
      <c r="AX39" s="126"/>
      <c r="AY39" s="126"/>
    </row>
    <row r="40" spans="2:81" ht="12" customHeight="1" x14ac:dyDescent="0.15">
      <c r="B40" s="496" t="str">
        <f>IF('Informations Entreprise'!$M$37="Gamme GER","84329 - GER Équilibre",IF('Informations Entreprise'!$M$37="Gamme TESORUS","82669 - TESORUS Équilibre",""))</f>
        <v>84329 - GER Équilibre</v>
      </c>
      <c r="C40" s="497"/>
      <c r="D40" s="497"/>
      <c r="E40" s="497"/>
      <c r="F40" s="497"/>
      <c r="G40" s="497"/>
      <c r="H40" s="497"/>
      <c r="I40" s="497"/>
      <c r="J40" s="497"/>
      <c r="K40" s="497"/>
      <c r="L40" s="497"/>
      <c r="M40" s="497"/>
      <c r="N40" s="497"/>
      <c r="O40" s="497"/>
      <c r="P40" s="497"/>
      <c r="Q40" s="498"/>
      <c r="R40" s="469"/>
      <c r="S40" s="470"/>
      <c r="T40" s="470"/>
      <c r="U40" s="470"/>
      <c r="V40" s="470"/>
      <c r="W40" s="470"/>
      <c r="X40" s="470"/>
      <c r="Y40" s="470"/>
      <c r="Z40" s="470"/>
      <c r="AA40" s="470"/>
      <c r="AB40" s="471"/>
      <c r="AC40" s="469"/>
      <c r="AD40" s="470"/>
      <c r="AE40" s="470"/>
      <c r="AF40" s="470"/>
      <c r="AG40" s="470"/>
      <c r="AH40" s="470"/>
      <c r="AI40" s="470"/>
      <c r="AJ40" s="470"/>
      <c r="AK40" s="470"/>
      <c r="AL40" s="471"/>
      <c r="AM40" s="301"/>
      <c r="AN40" s="508"/>
      <c r="AO40" s="509"/>
      <c r="AP40" s="509"/>
      <c r="AQ40" s="509"/>
      <c r="AR40" s="509"/>
      <c r="AS40" s="509"/>
      <c r="AT40" s="509"/>
      <c r="AU40" s="509"/>
      <c r="AV40" s="510"/>
      <c r="AW40" s="299"/>
      <c r="AX40" s="126"/>
      <c r="AY40" s="126"/>
      <c r="BL40" s="138"/>
    </row>
    <row r="41" spans="2:81" ht="12" customHeight="1" x14ac:dyDescent="0.15">
      <c r="B41" s="499"/>
      <c r="C41" s="500"/>
      <c r="D41" s="500"/>
      <c r="E41" s="500"/>
      <c r="F41" s="500"/>
      <c r="G41" s="500"/>
      <c r="H41" s="500"/>
      <c r="I41" s="500"/>
      <c r="J41" s="500"/>
      <c r="K41" s="500"/>
      <c r="L41" s="500"/>
      <c r="M41" s="500"/>
      <c r="N41" s="500"/>
      <c r="O41" s="500"/>
      <c r="P41" s="500"/>
      <c r="Q41" s="501"/>
      <c r="R41" s="472"/>
      <c r="S41" s="473"/>
      <c r="T41" s="473"/>
      <c r="U41" s="473"/>
      <c r="V41" s="473"/>
      <c r="W41" s="473"/>
      <c r="X41" s="473"/>
      <c r="Y41" s="473"/>
      <c r="Z41" s="473"/>
      <c r="AA41" s="473"/>
      <c r="AB41" s="474"/>
      <c r="AC41" s="472"/>
      <c r="AD41" s="473"/>
      <c r="AE41" s="473"/>
      <c r="AF41" s="473"/>
      <c r="AG41" s="473"/>
      <c r="AH41" s="473"/>
      <c r="AI41" s="473"/>
      <c r="AJ41" s="473"/>
      <c r="AK41" s="473"/>
      <c r="AL41" s="474"/>
      <c r="AM41" s="300"/>
      <c r="AN41" s="237"/>
      <c r="AO41" s="237"/>
      <c r="AP41" s="237"/>
      <c r="AQ41" s="237"/>
      <c r="AR41" s="237"/>
      <c r="AS41" s="237"/>
      <c r="AT41" s="237"/>
      <c r="AU41" s="298"/>
      <c r="AV41" s="298"/>
      <c r="AW41" s="299"/>
      <c r="AX41" s="126"/>
      <c r="AY41" s="126"/>
    </row>
    <row r="42" spans="2:81" ht="12" customHeight="1" x14ac:dyDescent="0.15">
      <c r="B42" s="496" t="str">
        <f>IF('Informations Entreprise'!$M$37="Gamme GER","84349 - GER Dynamique",IF('Informations Entreprise'!$M$37="Gamme TESORUS","82689 - TESORUS Dynamique",""))</f>
        <v>84349 - GER Dynamique</v>
      </c>
      <c r="C42" s="497"/>
      <c r="D42" s="497"/>
      <c r="E42" s="497"/>
      <c r="F42" s="497"/>
      <c r="G42" s="497"/>
      <c r="H42" s="497"/>
      <c r="I42" s="497"/>
      <c r="J42" s="497"/>
      <c r="K42" s="497"/>
      <c r="L42" s="497"/>
      <c r="M42" s="497"/>
      <c r="N42" s="497"/>
      <c r="O42" s="497"/>
      <c r="P42" s="497"/>
      <c r="Q42" s="498"/>
      <c r="R42" s="469"/>
      <c r="S42" s="470"/>
      <c r="T42" s="470"/>
      <c r="U42" s="470"/>
      <c r="V42" s="470"/>
      <c r="W42" s="470"/>
      <c r="X42" s="470"/>
      <c r="Y42" s="470"/>
      <c r="Z42" s="470"/>
      <c r="AA42" s="470"/>
      <c r="AB42" s="471"/>
      <c r="AC42" s="469"/>
      <c r="AD42" s="470"/>
      <c r="AE42" s="470"/>
      <c r="AF42" s="470"/>
      <c r="AG42" s="470"/>
      <c r="AH42" s="470"/>
      <c r="AI42" s="470"/>
      <c r="AJ42" s="470"/>
      <c r="AK42" s="470"/>
      <c r="AL42" s="471"/>
      <c r="AM42" s="302"/>
      <c r="AN42" s="303" t="s">
        <v>82</v>
      </c>
      <c r="AO42" s="237"/>
      <c r="AP42" s="237"/>
      <c r="AQ42" s="237"/>
      <c r="AR42" s="237"/>
      <c r="AS42" s="237"/>
      <c r="AT42" s="237"/>
      <c r="AU42" s="237"/>
      <c r="AV42" s="237"/>
      <c r="AW42" s="299"/>
      <c r="AX42" s="126"/>
      <c r="AY42" s="126"/>
    </row>
    <row r="43" spans="2:81" ht="12" customHeight="1" x14ac:dyDescent="0.25">
      <c r="B43" s="499"/>
      <c r="C43" s="500"/>
      <c r="D43" s="500"/>
      <c r="E43" s="500"/>
      <c r="F43" s="500"/>
      <c r="G43" s="500"/>
      <c r="H43" s="500"/>
      <c r="I43" s="500"/>
      <c r="J43" s="500"/>
      <c r="K43" s="500"/>
      <c r="L43" s="500"/>
      <c r="M43" s="500"/>
      <c r="N43" s="500"/>
      <c r="O43" s="500"/>
      <c r="P43" s="500"/>
      <c r="Q43" s="501"/>
      <c r="R43" s="472"/>
      <c r="S43" s="473"/>
      <c r="T43" s="473"/>
      <c r="U43" s="473"/>
      <c r="V43" s="473"/>
      <c r="W43" s="473"/>
      <c r="X43" s="473"/>
      <c r="Y43" s="473"/>
      <c r="Z43" s="473"/>
      <c r="AA43" s="473"/>
      <c r="AB43" s="474"/>
      <c r="AC43" s="472"/>
      <c r="AD43" s="473"/>
      <c r="AE43" s="473"/>
      <c r="AF43" s="473"/>
      <c r="AG43" s="473"/>
      <c r="AH43" s="473"/>
      <c r="AI43" s="473"/>
      <c r="AJ43" s="473"/>
      <c r="AK43" s="473"/>
      <c r="AL43" s="474"/>
      <c r="AM43" s="300"/>
      <c r="AN43" s="237"/>
      <c r="AO43" s="237"/>
      <c r="AP43" s="237"/>
      <c r="AQ43" s="237"/>
      <c r="AR43" s="237"/>
      <c r="AS43" s="237"/>
      <c r="AT43" s="237"/>
      <c r="AU43" s="237"/>
      <c r="AV43" s="237"/>
      <c r="AW43" s="304"/>
      <c r="AX43" s="126"/>
      <c r="AY43" s="126"/>
    </row>
    <row r="44" spans="2:81" ht="12" customHeight="1" x14ac:dyDescent="0.25">
      <c r="B44" s="496" t="str">
        <f>IF('Informations Entreprise'!$M$37="Gamme GER","84369 - GER Solidaire",IF('Informations Entreprise'!$M$37="Gamme TESORUS","87649 - TESORUS Solidaire",""))</f>
        <v>84369 - GER Solidaire</v>
      </c>
      <c r="C44" s="497"/>
      <c r="D44" s="497"/>
      <c r="E44" s="497"/>
      <c r="F44" s="497"/>
      <c r="G44" s="497"/>
      <c r="H44" s="497"/>
      <c r="I44" s="497"/>
      <c r="J44" s="497"/>
      <c r="K44" s="497"/>
      <c r="L44" s="497"/>
      <c r="M44" s="497"/>
      <c r="N44" s="497"/>
      <c r="O44" s="497"/>
      <c r="P44" s="497"/>
      <c r="Q44" s="498"/>
      <c r="R44" s="469"/>
      <c r="S44" s="470"/>
      <c r="T44" s="470"/>
      <c r="U44" s="470"/>
      <c r="V44" s="470"/>
      <c r="W44" s="470"/>
      <c r="X44" s="470"/>
      <c r="Y44" s="470"/>
      <c r="Z44" s="470"/>
      <c r="AA44" s="470"/>
      <c r="AB44" s="471"/>
      <c r="AC44" s="469"/>
      <c r="AD44" s="470"/>
      <c r="AE44" s="470"/>
      <c r="AF44" s="470"/>
      <c r="AG44" s="470"/>
      <c r="AH44" s="470"/>
      <c r="AI44" s="470"/>
      <c r="AJ44" s="470"/>
      <c r="AK44" s="470"/>
      <c r="AL44" s="471"/>
      <c r="AM44" s="300"/>
      <c r="AN44" s="511"/>
      <c r="AO44" s="512"/>
      <c r="AP44" s="512"/>
      <c r="AQ44" s="512"/>
      <c r="AR44" s="512"/>
      <c r="AS44" s="512"/>
      <c r="AT44" s="512"/>
      <c r="AU44" s="512"/>
      <c r="AV44" s="513"/>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499"/>
      <c r="C45" s="500"/>
      <c r="D45" s="500"/>
      <c r="E45" s="500"/>
      <c r="F45" s="500"/>
      <c r="G45" s="500"/>
      <c r="H45" s="500"/>
      <c r="I45" s="500"/>
      <c r="J45" s="500"/>
      <c r="K45" s="500"/>
      <c r="L45" s="500"/>
      <c r="M45" s="500"/>
      <c r="N45" s="500"/>
      <c r="O45" s="500"/>
      <c r="P45" s="500"/>
      <c r="Q45" s="501"/>
      <c r="R45" s="472"/>
      <c r="S45" s="473"/>
      <c r="T45" s="473"/>
      <c r="U45" s="473"/>
      <c r="V45" s="473"/>
      <c r="W45" s="473"/>
      <c r="X45" s="473"/>
      <c r="Y45" s="473"/>
      <c r="Z45" s="473"/>
      <c r="AA45" s="473"/>
      <c r="AB45" s="474"/>
      <c r="AC45" s="472"/>
      <c r="AD45" s="473"/>
      <c r="AE45" s="473"/>
      <c r="AF45" s="473"/>
      <c r="AG45" s="473"/>
      <c r="AH45" s="473"/>
      <c r="AI45" s="473"/>
      <c r="AJ45" s="473"/>
      <c r="AK45" s="473"/>
      <c r="AL45" s="474"/>
      <c r="AM45" s="306"/>
      <c r="AN45" s="514"/>
      <c r="AO45" s="515"/>
      <c r="AP45" s="515"/>
      <c r="AQ45" s="515"/>
      <c r="AR45" s="515"/>
      <c r="AS45" s="515"/>
      <c r="AT45" s="515"/>
      <c r="AU45" s="515"/>
      <c r="AV45" s="516"/>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496" t="s">
        <v>58</v>
      </c>
      <c r="C46" s="497"/>
      <c r="D46" s="497"/>
      <c r="E46" s="497"/>
      <c r="F46" s="497"/>
      <c r="G46" s="497"/>
      <c r="H46" s="497"/>
      <c r="I46" s="497"/>
      <c r="J46" s="497"/>
      <c r="K46" s="497"/>
      <c r="L46" s="497"/>
      <c r="M46" s="497"/>
      <c r="N46" s="497"/>
      <c r="O46" s="497"/>
      <c r="P46" s="497"/>
      <c r="Q46" s="498"/>
      <c r="R46" s="469"/>
      <c r="S46" s="470"/>
      <c r="T46" s="470"/>
      <c r="U46" s="470"/>
      <c r="V46" s="470"/>
      <c r="W46" s="470"/>
      <c r="X46" s="470"/>
      <c r="Y46" s="470"/>
      <c r="Z46" s="470"/>
      <c r="AA46" s="470"/>
      <c r="AB46" s="471"/>
      <c r="AC46" s="469"/>
      <c r="AD46" s="470"/>
      <c r="AE46" s="470"/>
      <c r="AF46" s="470"/>
      <c r="AG46" s="470"/>
      <c r="AH46" s="470"/>
      <c r="AI46" s="470"/>
      <c r="AJ46" s="470"/>
      <c r="AK46" s="470"/>
      <c r="AL46" s="471"/>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499"/>
      <c r="C47" s="500"/>
      <c r="D47" s="500"/>
      <c r="E47" s="500"/>
      <c r="F47" s="500"/>
      <c r="G47" s="500"/>
      <c r="H47" s="500"/>
      <c r="I47" s="500"/>
      <c r="J47" s="500"/>
      <c r="K47" s="500"/>
      <c r="L47" s="500"/>
      <c r="M47" s="500"/>
      <c r="N47" s="500"/>
      <c r="O47" s="500"/>
      <c r="P47" s="500"/>
      <c r="Q47" s="501"/>
      <c r="R47" s="472"/>
      <c r="S47" s="473"/>
      <c r="T47" s="473"/>
      <c r="U47" s="473"/>
      <c r="V47" s="473"/>
      <c r="W47" s="473"/>
      <c r="X47" s="473"/>
      <c r="Y47" s="473"/>
      <c r="Z47" s="473"/>
      <c r="AA47" s="473"/>
      <c r="AB47" s="474"/>
      <c r="AC47" s="472"/>
      <c r="AD47" s="473"/>
      <c r="AE47" s="473"/>
      <c r="AF47" s="473"/>
      <c r="AG47" s="473"/>
      <c r="AH47" s="473"/>
      <c r="AI47" s="473"/>
      <c r="AJ47" s="473"/>
      <c r="AK47" s="473"/>
      <c r="AL47" s="474"/>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496" t="s">
        <v>59</v>
      </c>
      <c r="C48" s="497"/>
      <c r="D48" s="497"/>
      <c r="E48" s="497"/>
      <c r="F48" s="497"/>
      <c r="G48" s="497"/>
      <c r="H48" s="497"/>
      <c r="I48" s="497"/>
      <c r="J48" s="497"/>
      <c r="K48" s="497"/>
      <c r="L48" s="497"/>
      <c r="M48" s="497"/>
      <c r="N48" s="497"/>
      <c r="O48" s="497"/>
      <c r="P48" s="497"/>
      <c r="Q48" s="498"/>
      <c r="R48" s="469"/>
      <c r="S48" s="470"/>
      <c r="T48" s="470"/>
      <c r="U48" s="470"/>
      <c r="V48" s="470"/>
      <c r="W48" s="470"/>
      <c r="X48" s="470"/>
      <c r="Y48" s="470"/>
      <c r="Z48" s="470"/>
      <c r="AA48" s="470"/>
      <c r="AB48" s="471"/>
      <c r="AC48" s="469"/>
      <c r="AD48" s="470"/>
      <c r="AE48" s="470"/>
      <c r="AF48" s="470"/>
      <c r="AG48" s="470"/>
      <c r="AH48" s="470"/>
      <c r="AI48" s="470"/>
      <c r="AJ48" s="470"/>
      <c r="AK48" s="470"/>
      <c r="AL48" s="471"/>
      <c r="AM48" s="300"/>
      <c r="AN48" s="548"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8"/>
      <c r="AP48" s="548"/>
      <c r="AQ48" s="548"/>
      <c r="AR48" s="548"/>
      <c r="AS48" s="548"/>
      <c r="AT48" s="548"/>
      <c r="AU48" s="548"/>
      <c r="AV48" s="548"/>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499"/>
      <c r="C49" s="500"/>
      <c r="D49" s="500"/>
      <c r="E49" s="500"/>
      <c r="F49" s="500"/>
      <c r="G49" s="500"/>
      <c r="H49" s="500"/>
      <c r="I49" s="500"/>
      <c r="J49" s="500"/>
      <c r="K49" s="500"/>
      <c r="L49" s="500"/>
      <c r="M49" s="500"/>
      <c r="N49" s="500"/>
      <c r="O49" s="500"/>
      <c r="P49" s="500"/>
      <c r="Q49" s="501"/>
      <c r="R49" s="472"/>
      <c r="S49" s="473"/>
      <c r="T49" s="473"/>
      <c r="U49" s="473"/>
      <c r="V49" s="473"/>
      <c r="W49" s="473"/>
      <c r="X49" s="473"/>
      <c r="Y49" s="473"/>
      <c r="Z49" s="473"/>
      <c r="AA49" s="473"/>
      <c r="AB49" s="474"/>
      <c r="AC49" s="472"/>
      <c r="AD49" s="473"/>
      <c r="AE49" s="473"/>
      <c r="AF49" s="473"/>
      <c r="AG49" s="473"/>
      <c r="AH49" s="473"/>
      <c r="AI49" s="473"/>
      <c r="AJ49" s="473"/>
      <c r="AK49" s="473"/>
      <c r="AL49" s="474"/>
      <c r="AM49" s="300"/>
      <c r="AN49" s="548"/>
      <c r="AO49" s="548"/>
      <c r="AP49" s="548"/>
      <c r="AQ49" s="548"/>
      <c r="AR49" s="548"/>
      <c r="AS49" s="548"/>
      <c r="AT49" s="548"/>
      <c r="AU49" s="548"/>
      <c r="AV49" s="548"/>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496" t="s">
        <v>60</v>
      </c>
      <c r="C50" s="497"/>
      <c r="D50" s="497"/>
      <c r="E50" s="497"/>
      <c r="F50" s="497"/>
      <c r="G50" s="497"/>
      <c r="H50" s="497"/>
      <c r="I50" s="497"/>
      <c r="J50" s="497"/>
      <c r="K50" s="497"/>
      <c r="L50" s="497"/>
      <c r="M50" s="497"/>
      <c r="N50" s="497"/>
      <c r="O50" s="497"/>
      <c r="P50" s="497"/>
      <c r="Q50" s="498"/>
      <c r="R50" s="469"/>
      <c r="S50" s="470"/>
      <c r="T50" s="470"/>
      <c r="U50" s="470"/>
      <c r="V50" s="470"/>
      <c r="W50" s="470"/>
      <c r="X50" s="470"/>
      <c r="Y50" s="470"/>
      <c r="Z50" s="470"/>
      <c r="AA50" s="470"/>
      <c r="AB50" s="471"/>
      <c r="AC50" s="469"/>
      <c r="AD50" s="470"/>
      <c r="AE50" s="470"/>
      <c r="AF50" s="470"/>
      <c r="AG50" s="470"/>
      <c r="AH50" s="470"/>
      <c r="AI50" s="470"/>
      <c r="AJ50" s="470"/>
      <c r="AK50" s="470"/>
      <c r="AL50" s="471"/>
      <c r="AM50" s="300"/>
      <c r="AN50" s="548"/>
      <c r="AO50" s="548"/>
      <c r="AP50" s="548"/>
      <c r="AQ50" s="548"/>
      <c r="AR50" s="548"/>
      <c r="AS50" s="548"/>
      <c r="AT50" s="548"/>
      <c r="AU50" s="548"/>
      <c r="AV50" s="548"/>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499"/>
      <c r="C51" s="500"/>
      <c r="D51" s="500"/>
      <c r="E51" s="500"/>
      <c r="F51" s="500"/>
      <c r="G51" s="500"/>
      <c r="H51" s="500"/>
      <c r="I51" s="500"/>
      <c r="J51" s="500"/>
      <c r="K51" s="500"/>
      <c r="L51" s="500"/>
      <c r="M51" s="500"/>
      <c r="N51" s="500"/>
      <c r="O51" s="500"/>
      <c r="P51" s="500"/>
      <c r="Q51" s="501"/>
      <c r="R51" s="472"/>
      <c r="S51" s="473"/>
      <c r="T51" s="473"/>
      <c r="U51" s="473"/>
      <c r="V51" s="473"/>
      <c r="W51" s="473"/>
      <c r="X51" s="473"/>
      <c r="Y51" s="473"/>
      <c r="Z51" s="473"/>
      <c r="AA51" s="473"/>
      <c r="AB51" s="474"/>
      <c r="AC51" s="472"/>
      <c r="AD51" s="473"/>
      <c r="AE51" s="473"/>
      <c r="AF51" s="473"/>
      <c r="AG51" s="473"/>
      <c r="AH51" s="473"/>
      <c r="AI51" s="473"/>
      <c r="AJ51" s="473"/>
      <c r="AK51" s="473"/>
      <c r="AL51" s="474"/>
      <c r="AM51" s="300"/>
      <c r="AN51" s="548"/>
      <c r="AO51" s="548"/>
      <c r="AP51" s="548"/>
      <c r="AQ51" s="548"/>
      <c r="AR51" s="548"/>
      <c r="AS51" s="548"/>
      <c r="AT51" s="548"/>
      <c r="AU51" s="548"/>
      <c r="AV51" s="548"/>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485"/>
      <c r="C52" s="549"/>
      <c r="D52" s="549"/>
      <c r="E52" s="549"/>
      <c r="F52" s="549"/>
      <c r="G52" s="549"/>
      <c r="H52" s="549"/>
      <c r="I52" s="549"/>
      <c r="J52" s="549"/>
      <c r="K52" s="549"/>
      <c r="L52" s="549"/>
      <c r="M52" s="549"/>
      <c r="N52" s="549"/>
      <c r="O52" s="549"/>
      <c r="P52" s="549"/>
      <c r="Q52" s="550"/>
      <c r="R52" s="469"/>
      <c r="S52" s="470"/>
      <c r="T52" s="470"/>
      <c r="U52" s="470"/>
      <c r="V52" s="470"/>
      <c r="W52" s="470"/>
      <c r="X52" s="470"/>
      <c r="Y52" s="470"/>
      <c r="Z52" s="470"/>
      <c r="AA52" s="470"/>
      <c r="AB52" s="471"/>
      <c r="AC52" s="469"/>
      <c r="AD52" s="470"/>
      <c r="AE52" s="470"/>
      <c r="AF52" s="470"/>
      <c r="AG52" s="470"/>
      <c r="AH52" s="470"/>
      <c r="AI52" s="470"/>
      <c r="AJ52" s="470"/>
      <c r="AK52" s="470"/>
      <c r="AL52" s="471"/>
      <c r="AM52" s="300"/>
      <c r="AN52" s="548"/>
      <c r="AO52" s="548"/>
      <c r="AP52" s="548"/>
      <c r="AQ52" s="548"/>
      <c r="AR52" s="548"/>
      <c r="AS52" s="548"/>
      <c r="AT52" s="548"/>
      <c r="AU52" s="548"/>
      <c r="AV52" s="548"/>
      <c r="AW52" s="307"/>
      <c r="AX52" s="140"/>
      <c r="AZ52" s="144"/>
      <c r="BA52" s="144"/>
      <c r="BB52" s="144"/>
      <c r="BC52" s="144"/>
      <c r="BD52" s="144"/>
      <c r="BE52" s="144"/>
      <c r="BF52" s="144"/>
      <c r="BG52" s="144"/>
      <c r="BH52" s="144"/>
      <c r="BI52" s="144"/>
    </row>
    <row r="53" spans="2:81" ht="12" customHeight="1" x14ac:dyDescent="0.25">
      <c r="B53" s="551"/>
      <c r="C53" s="552"/>
      <c r="D53" s="552"/>
      <c r="E53" s="552"/>
      <c r="F53" s="552"/>
      <c r="G53" s="552"/>
      <c r="H53" s="552"/>
      <c r="I53" s="552"/>
      <c r="J53" s="552"/>
      <c r="K53" s="552"/>
      <c r="L53" s="552"/>
      <c r="M53" s="552"/>
      <c r="N53" s="552"/>
      <c r="O53" s="552"/>
      <c r="P53" s="552"/>
      <c r="Q53" s="553"/>
      <c r="R53" s="472"/>
      <c r="S53" s="473"/>
      <c r="T53" s="473"/>
      <c r="U53" s="473"/>
      <c r="V53" s="473"/>
      <c r="W53" s="473"/>
      <c r="X53" s="473"/>
      <c r="Y53" s="473"/>
      <c r="Z53" s="473"/>
      <c r="AA53" s="473"/>
      <c r="AB53" s="474"/>
      <c r="AC53" s="472"/>
      <c r="AD53" s="473"/>
      <c r="AE53" s="473"/>
      <c r="AF53" s="473"/>
      <c r="AG53" s="473"/>
      <c r="AH53" s="473"/>
      <c r="AI53" s="473"/>
      <c r="AJ53" s="473"/>
      <c r="AK53" s="473"/>
      <c r="AL53" s="474"/>
      <c r="AM53" s="300"/>
      <c r="AN53" s="548"/>
      <c r="AO53" s="548"/>
      <c r="AP53" s="548"/>
      <c r="AQ53" s="548"/>
      <c r="AR53" s="548"/>
      <c r="AS53" s="548"/>
      <c r="AT53" s="548"/>
      <c r="AU53" s="548"/>
      <c r="AV53" s="548"/>
      <c r="AW53" s="307"/>
      <c r="AX53" s="140"/>
      <c r="AZ53" s="144"/>
      <c r="BA53" s="144"/>
      <c r="BB53" s="144"/>
      <c r="BC53" s="144"/>
      <c r="BD53" s="144"/>
      <c r="BE53" s="144"/>
      <c r="BF53" s="144"/>
      <c r="BG53" s="144"/>
      <c r="BH53" s="144"/>
      <c r="BI53" s="144"/>
    </row>
    <row r="54" spans="2:81" ht="12" customHeight="1" x14ac:dyDescent="0.25">
      <c r="B54" s="485"/>
      <c r="C54" s="549"/>
      <c r="D54" s="549"/>
      <c r="E54" s="549"/>
      <c r="F54" s="549"/>
      <c r="G54" s="549"/>
      <c r="H54" s="549"/>
      <c r="I54" s="549"/>
      <c r="J54" s="549"/>
      <c r="K54" s="549"/>
      <c r="L54" s="549"/>
      <c r="M54" s="549"/>
      <c r="N54" s="549"/>
      <c r="O54" s="549"/>
      <c r="P54" s="549"/>
      <c r="Q54" s="550"/>
      <c r="R54" s="469"/>
      <c r="S54" s="470"/>
      <c r="T54" s="470"/>
      <c r="U54" s="470"/>
      <c r="V54" s="470"/>
      <c r="W54" s="470"/>
      <c r="X54" s="470"/>
      <c r="Y54" s="470"/>
      <c r="Z54" s="470"/>
      <c r="AA54" s="470"/>
      <c r="AB54" s="471"/>
      <c r="AC54" s="469"/>
      <c r="AD54" s="470"/>
      <c r="AE54" s="470"/>
      <c r="AF54" s="470"/>
      <c r="AG54" s="470"/>
      <c r="AH54" s="470"/>
      <c r="AI54" s="470"/>
      <c r="AJ54" s="470"/>
      <c r="AK54" s="470"/>
      <c r="AL54" s="471"/>
      <c r="AM54" s="300"/>
      <c r="AN54" s="548"/>
      <c r="AO54" s="548"/>
      <c r="AP54" s="548"/>
      <c r="AQ54" s="548"/>
      <c r="AR54" s="548"/>
      <c r="AS54" s="548"/>
      <c r="AT54" s="548"/>
      <c r="AU54" s="548"/>
      <c r="AV54" s="548"/>
      <c r="AW54" s="307"/>
      <c r="AX54" s="140"/>
      <c r="AZ54" s="144"/>
      <c r="BA54" s="144"/>
      <c r="BB54" s="144"/>
      <c r="BC54" s="144"/>
      <c r="BD54" s="144"/>
      <c r="BE54" s="144"/>
      <c r="BF54" s="144"/>
      <c r="BG54" s="144"/>
      <c r="BH54" s="144"/>
      <c r="BI54" s="144"/>
    </row>
    <row r="55" spans="2:81" ht="12" customHeight="1" x14ac:dyDescent="0.25">
      <c r="B55" s="551"/>
      <c r="C55" s="552"/>
      <c r="D55" s="552"/>
      <c r="E55" s="552"/>
      <c r="F55" s="552"/>
      <c r="G55" s="552"/>
      <c r="H55" s="552"/>
      <c r="I55" s="552"/>
      <c r="J55" s="552"/>
      <c r="K55" s="552"/>
      <c r="L55" s="552"/>
      <c r="M55" s="552"/>
      <c r="N55" s="552"/>
      <c r="O55" s="552"/>
      <c r="P55" s="552"/>
      <c r="Q55" s="553"/>
      <c r="R55" s="472"/>
      <c r="S55" s="473"/>
      <c r="T55" s="473"/>
      <c r="U55" s="473"/>
      <c r="V55" s="473"/>
      <c r="W55" s="473"/>
      <c r="X55" s="473"/>
      <c r="Y55" s="473"/>
      <c r="Z55" s="473"/>
      <c r="AA55" s="473"/>
      <c r="AB55" s="474"/>
      <c r="AC55" s="472"/>
      <c r="AD55" s="473"/>
      <c r="AE55" s="473"/>
      <c r="AF55" s="473"/>
      <c r="AG55" s="473"/>
      <c r="AH55" s="473"/>
      <c r="AI55" s="473"/>
      <c r="AJ55" s="473"/>
      <c r="AK55" s="473"/>
      <c r="AL55" s="474"/>
      <c r="AM55" s="300"/>
      <c r="AN55" s="548"/>
      <c r="AO55" s="548"/>
      <c r="AP55" s="548"/>
      <c r="AQ55" s="548"/>
      <c r="AR55" s="548"/>
      <c r="AS55" s="548"/>
      <c r="AT55" s="548"/>
      <c r="AU55" s="548"/>
      <c r="AV55" s="548"/>
      <c r="AW55" s="307"/>
      <c r="AX55" s="140"/>
      <c r="AZ55" s="146">
        <f>SUM(R22:AB65)</f>
        <v>0</v>
      </c>
      <c r="BA55" s="144"/>
      <c r="BB55" s="144"/>
      <c r="BC55" s="144"/>
      <c r="BD55" s="144"/>
      <c r="BE55" s="144"/>
      <c r="BF55" s="144"/>
      <c r="BG55" s="144"/>
      <c r="BH55" s="144"/>
      <c r="BI55" s="144"/>
    </row>
    <row r="56" spans="2:81" ht="12" customHeight="1" x14ac:dyDescent="0.2">
      <c r="B56" s="481"/>
      <c r="C56" s="482"/>
      <c r="D56" s="482"/>
      <c r="E56" s="482"/>
      <c r="F56" s="482"/>
      <c r="G56" s="482"/>
      <c r="H56" s="482"/>
      <c r="I56" s="482"/>
      <c r="J56" s="482"/>
      <c r="K56" s="482"/>
      <c r="L56" s="482"/>
      <c r="M56" s="482"/>
      <c r="N56" s="482"/>
      <c r="O56" s="482"/>
      <c r="P56" s="482"/>
      <c r="Q56" s="482"/>
      <c r="R56" s="469"/>
      <c r="S56" s="470"/>
      <c r="T56" s="470"/>
      <c r="U56" s="470"/>
      <c r="V56" s="470"/>
      <c r="W56" s="470"/>
      <c r="X56" s="470"/>
      <c r="Y56" s="470"/>
      <c r="Z56" s="470"/>
      <c r="AA56" s="470"/>
      <c r="AB56" s="471"/>
      <c r="AC56" s="469"/>
      <c r="AD56" s="470"/>
      <c r="AE56" s="470"/>
      <c r="AF56" s="470"/>
      <c r="AG56" s="470"/>
      <c r="AH56" s="470"/>
      <c r="AI56" s="470"/>
      <c r="AJ56" s="470"/>
      <c r="AK56" s="470"/>
      <c r="AL56" s="471"/>
      <c r="AM56" s="300"/>
      <c r="AN56" s="548"/>
      <c r="AO56" s="548"/>
      <c r="AP56" s="548"/>
      <c r="AQ56" s="548"/>
      <c r="AR56" s="548"/>
      <c r="AS56" s="548"/>
      <c r="AT56" s="548"/>
      <c r="AU56" s="548"/>
      <c r="AV56" s="548"/>
      <c r="AW56" s="307"/>
      <c r="AX56" s="140"/>
      <c r="AY56" s="142"/>
      <c r="AZ56" s="147"/>
      <c r="BA56" s="147"/>
      <c r="BB56" s="147"/>
      <c r="BC56" s="147"/>
      <c r="BD56" s="148"/>
      <c r="BE56" s="148"/>
      <c r="BF56" s="148"/>
      <c r="BG56" s="148"/>
      <c r="BH56" s="148"/>
      <c r="BI56" s="148"/>
      <c r="BJ56" s="140"/>
    </row>
    <row r="57" spans="2:81" ht="12" customHeight="1" x14ac:dyDescent="0.25">
      <c r="B57" s="483"/>
      <c r="C57" s="484"/>
      <c r="D57" s="484"/>
      <c r="E57" s="484"/>
      <c r="F57" s="484"/>
      <c r="G57" s="484"/>
      <c r="H57" s="484"/>
      <c r="I57" s="484"/>
      <c r="J57" s="484"/>
      <c r="K57" s="484"/>
      <c r="L57" s="484"/>
      <c r="M57" s="484"/>
      <c r="N57" s="484"/>
      <c r="O57" s="484"/>
      <c r="P57" s="484"/>
      <c r="Q57" s="484"/>
      <c r="R57" s="472"/>
      <c r="S57" s="473"/>
      <c r="T57" s="473"/>
      <c r="U57" s="473"/>
      <c r="V57" s="473"/>
      <c r="W57" s="473"/>
      <c r="X57" s="473"/>
      <c r="Y57" s="473"/>
      <c r="Z57" s="473"/>
      <c r="AA57" s="473"/>
      <c r="AB57" s="474"/>
      <c r="AC57" s="472"/>
      <c r="AD57" s="473"/>
      <c r="AE57" s="473"/>
      <c r="AF57" s="473"/>
      <c r="AG57" s="473"/>
      <c r="AH57" s="473"/>
      <c r="AI57" s="473"/>
      <c r="AJ57" s="473"/>
      <c r="AK57" s="473"/>
      <c r="AL57" s="474"/>
      <c r="AM57" s="300"/>
      <c r="AN57" s="548"/>
      <c r="AO57" s="548"/>
      <c r="AP57" s="548"/>
      <c r="AQ57" s="548"/>
      <c r="AR57" s="548"/>
      <c r="AS57" s="548"/>
      <c r="AT57" s="548"/>
      <c r="AU57" s="548"/>
      <c r="AV57" s="548"/>
      <c r="AW57" s="307"/>
      <c r="AX57" s="140"/>
      <c r="AY57" s="140"/>
      <c r="AZ57" s="475"/>
      <c r="BA57" s="475"/>
      <c r="BB57" s="475"/>
      <c r="BC57" s="475"/>
      <c r="BD57" s="475"/>
      <c r="BE57" s="475"/>
      <c r="BF57" s="475"/>
      <c r="BG57" s="475"/>
      <c r="BH57" s="475"/>
      <c r="BI57" s="475"/>
    </row>
    <row r="58" spans="2:81" ht="12" customHeight="1" x14ac:dyDescent="0.25">
      <c r="B58" s="481"/>
      <c r="C58" s="482"/>
      <c r="D58" s="482"/>
      <c r="E58" s="482"/>
      <c r="F58" s="482"/>
      <c r="G58" s="482"/>
      <c r="H58" s="482"/>
      <c r="I58" s="482"/>
      <c r="J58" s="482"/>
      <c r="K58" s="482"/>
      <c r="L58" s="482"/>
      <c r="M58" s="482"/>
      <c r="N58" s="482"/>
      <c r="O58" s="482"/>
      <c r="P58" s="482"/>
      <c r="Q58" s="482"/>
      <c r="R58" s="469"/>
      <c r="S58" s="470"/>
      <c r="T58" s="470"/>
      <c r="U58" s="470"/>
      <c r="V58" s="470"/>
      <c r="W58" s="470"/>
      <c r="X58" s="470"/>
      <c r="Y58" s="470"/>
      <c r="Z58" s="470"/>
      <c r="AA58" s="470"/>
      <c r="AB58" s="471"/>
      <c r="AC58" s="469"/>
      <c r="AD58" s="470"/>
      <c r="AE58" s="470"/>
      <c r="AF58" s="470"/>
      <c r="AG58" s="470"/>
      <c r="AH58" s="470"/>
      <c r="AI58" s="470"/>
      <c r="AJ58" s="470"/>
      <c r="AK58" s="470"/>
      <c r="AL58" s="471"/>
      <c r="AM58" s="300"/>
      <c r="AN58" s="548"/>
      <c r="AO58" s="548"/>
      <c r="AP58" s="548"/>
      <c r="AQ58" s="548"/>
      <c r="AR58" s="548"/>
      <c r="AS58" s="548"/>
      <c r="AT58" s="548"/>
      <c r="AU58" s="548"/>
      <c r="AV58" s="548"/>
      <c r="AW58" s="309"/>
      <c r="AY58" s="140"/>
      <c r="AZ58" s="146">
        <f>SUM(AC22:AL65)+AN30</f>
        <v>0</v>
      </c>
      <c r="BA58" s="144"/>
      <c r="BB58" s="144"/>
      <c r="BC58" s="144"/>
      <c r="BD58" s="144"/>
      <c r="BE58" s="144"/>
      <c r="BF58" s="144"/>
      <c r="BG58" s="144"/>
      <c r="BH58" s="144"/>
      <c r="BI58" s="144"/>
    </row>
    <row r="59" spans="2:81" ht="12" customHeight="1" x14ac:dyDescent="0.2">
      <c r="B59" s="483"/>
      <c r="C59" s="484"/>
      <c r="D59" s="484"/>
      <c r="E59" s="484"/>
      <c r="F59" s="484"/>
      <c r="G59" s="484"/>
      <c r="H59" s="484"/>
      <c r="I59" s="484"/>
      <c r="J59" s="484"/>
      <c r="K59" s="484"/>
      <c r="L59" s="484"/>
      <c r="M59" s="484"/>
      <c r="N59" s="484"/>
      <c r="O59" s="484"/>
      <c r="P59" s="484"/>
      <c r="Q59" s="484"/>
      <c r="R59" s="472"/>
      <c r="S59" s="473"/>
      <c r="T59" s="473"/>
      <c r="U59" s="473"/>
      <c r="V59" s="473"/>
      <c r="W59" s="473"/>
      <c r="X59" s="473"/>
      <c r="Y59" s="473"/>
      <c r="Z59" s="473"/>
      <c r="AA59" s="473"/>
      <c r="AB59" s="474"/>
      <c r="AC59" s="472"/>
      <c r="AD59" s="473"/>
      <c r="AE59" s="473"/>
      <c r="AF59" s="473"/>
      <c r="AG59" s="473"/>
      <c r="AH59" s="473"/>
      <c r="AI59" s="473"/>
      <c r="AJ59" s="473"/>
      <c r="AK59" s="473"/>
      <c r="AL59" s="474"/>
      <c r="AM59" s="300"/>
      <c r="AN59" s="548"/>
      <c r="AO59" s="548"/>
      <c r="AP59" s="548"/>
      <c r="AQ59" s="548"/>
      <c r="AR59" s="548"/>
      <c r="AS59" s="548"/>
      <c r="AT59" s="548"/>
      <c r="AU59" s="548"/>
      <c r="AV59" s="548"/>
      <c r="AW59" s="309"/>
      <c r="AX59" s="142"/>
      <c r="AY59" s="140"/>
      <c r="AZ59" s="475" t="e" cm="1">
        <f t="array" ref="AZ59">SUM(AC22:AL65+AN30)</f>
        <v>#VALUE!</v>
      </c>
      <c r="BA59" s="476"/>
      <c r="BB59" s="476"/>
      <c r="BC59" s="476"/>
      <c r="BD59" s="476"/>
      <c r="BE59" s="476"/>
      <c r="BF59" s="476"/>
      <c r="BG59" s="476"/>
      <c r="BH59" s="144"/>
      <c r="BI59" s="144"/>
    </row>
    <row r="60" spans="2:81" ht="12" customHeight="1" x14ac:dyDescent="0.2">
      <c r="B60" s="481"/>
      <c r="C60" s="482"/>
      <c r="D60" s="482"/>
      <c r="E60" s="482"/>
      <c r="F60" s="482"/>
      <c r="G60" s="482"/>
      <c r="H60" s="482"/>
      <c r="I60" s="482"/>
      <c r="J60" s="482"/>
      <c r="K60" s="482"/>
      <c r="L60" s="482"/>
      <c r="M60" s="482"/>
      <c r="N60" s="482"/>
      <c r="O60" s="482"/>
      <c r="P60" s="482"/>
      <c r="Q60" s="482"/>
      <c r="R60" s="469"/>
      <c r="S60" s="470"/>
      <c r="T60" s="470"/>
      <c r="U60" s="470"/>
      <c r="V60" s="470"/>
      <c r="W60" s="470"/>
      <c r="X60" s="470"/>
      <c r="Y60" s="470"/>
      <c r="Z60" s="470"/>
      <c r="AA60" s="470"/>
      <c r="AB60" s="471"/>
      <c r="AC60" s="469"/>
      <c r="AD60" s="470"/>
      <c r="AE60" s="470"/>
      <c r="AF60" s="470"/>
      <c r="AG60" s="470"/>
      <c r="AH60" s="470"/>
      <c r="AI60" s="470"/>
      <c r="AJ60" s="470"/>
      <c r="AK60" s="470"/>
      <c r="AL60" s="471"/>
      <c r="AM60" s="300"/>
      <c r="AN60" s="548"/>
      <c r="AO60" s="548"/>
      <c r="AP60" s="548"/>
      <c r="AQ60" s="548"/>
      <c r="AR60" s="548"/>
      <c r="AS60" s="548"/>
      <c r="AT60" s="548"/>
      <c r="AU60" s="548"/>
      <c r="AV60" s="548"/>
      <c r="AW60" s="309"/>
      <c r="AX60" s="142"/>
      <c r="AY60" s="140"/>
      <c r="AZ60" s="140"/>
    </row>
    <row r="61" spans="2:81" ht="12" customHeight="1" x14ac:dyDescent="0.2">
      <c r="B61" s="483"/>
      <c r="C61" s="484"/>
      <c r="D61" s="484"/>
      <c r="E61" s="484"/>
      <c r="F61" s="484"/>
      <c r="G61" s="484"/>
      <c r="H61" s="484"/>
      <c r="I61" s="484"/>
      <c r="J61" s="484"/>
      <c r="K61" s="484"/>
      <c r="L61" s="484"/>
      <c r="M61" s="484"/>
      <c r="N61" s="484"/>
      <c r="O61" s="484"/>
      <c r="P61" s="484"/>
      <c r="Q61" s="484"/>
      <c r="R61" s="472"/>
      <c r="S61" s="473"/>
      <c r="T61" s="473"/>
      <c r="U61" s="473"/>
      <c r="V61" s="473"/>
      <c r="W61" s="473"/>
      <c r="X61" s="473"/>
      <c r="Y61" s="473"/>
      <c r="Z61" s="473"/>
      <c r="AA61" s="473"/>
      <c r="AB61" s="474"/>
      <c r="AC61" s="472"/>
      <c r="AD61" s="473"/>
      <c r="AE61" s="473"/>
      <c r="AF61" s="473"/>
      <c r="AG61" s="473"/>
      <c r="AH61" s="473"/>
      <c r="AI61" s="473"/>
      <c r="AJ61" s="473"/>
      <c r="AK61" s="473"/>
      <c r="AL61" s="474"/>
      <c r="AM61" s="300"/>
      <c r="AN61" s="548"/>
      <c r="AO61" s="548"/>
      <c r="AP61" s="548"/>
      <c r="AQ61" s="548"/>
      <c r="AR61" s="548"/>
      <c r="AS61" s="548"/>
      <c r="AT61" s="548"/>
      <c r="AU61" s="548"/>
      <c r="AV61" s="548"/>
      <c r="AW61" s="309"/>
      <c r="AX61" s="142"/>
      <c r="AY61" s="140"/>
      <c r="AZ61" s="140"/>
    </row>
    <row r="62" spans="2:81" ht="12" customHeight="1" x14ac:dyDescent="0.2">
      <c r="B62" s="481"/>
      <c r="C62" s="482"/>
      <c r="D62" s="482"/>
      <c r="E62" s="482"/>
      <c r="F62" s="482"/>
      <c r="G62" s="482"/>
      <c r="H62" s="482"/>
      <c r="I62" s="482"/>
      <c r="J62" s="482"/>
      <c r="K62" s="482"/>
      <c r="L62" s="482"/>
      <c r="M62" s="482"/>
      <c r="N62" s="482"/>
      <c r="O62" s="482"/>
      <c r="P62" s="482"/>
      <c r="Q62" s="482"/>
      <c r="R62" s="469"/>
      <c r="S62" s="470"/>
      <c r="T62" s="470"/>
      <c r="U62" s="470"/>
      <c r="V62" s="470"/>
      <c r="W62" s="470"/>
      <c r="X62" s="470"/>
      <c r="Y62" s="470"/>
      <c r="Z62" s="470"/>
      <c r="AA62" s="470"/>
      <c r="AB62" s="471"/>
      <c r="AC62" s="469"/>
      <c r="AD62" s="470"/>
      <c r="AE62" s="470"/>
      <c r="AF62" s="470"/>
      <c r="AG62" s="470"/>
      <c r="AH62" s="470"/>
      <c r="AI62" s="470"/>
      <c r="AJ62" s="470"/>
      <c r="AK62" s="470"/>
      <c r="AL62" s="471"/>
      <c r="AM62" s="300"/>
      <c r="AN62" s="548"/>
      <c r="AO62" s="548"/>
      <c r="AP62" s="548"/>
      <c r="AQ62" s="548"/>
      <c r="AR62" s="548"/>
      <c r="AS62" s="548"/>
      <c r="AT62" s="548"/>
      <c r="AU62" s="548"/>
      <c r="AV62" s="548"/>
      <c r="AW62" s="309"/>
      <c r="AX62" s="142"/>
      <c r="AY62" s="140"/>
      <c r="AZ62" s="140"/>
    </row>
    <row r="63" spans="2:81" ht="12" customHeight="1" x14ac:dyDescent="0.2">
      <c r="B63" s="483"/>
      <c r="C63" s="484"/>
      <c r="D63" s="484"/>
      <c r="E63" s="484"/>
      <c r="F63" s="484"/>
      <c r="G63" s="484"/>
      <c r="H63" s="484"/>
      <c r="I63" s="484"/>
      <c r="J63" s="484"/>
      <c r="K63" s="484"/>
      <c r="L63" s="484"/>
      <c r="M63" s="484"/>
      <c r="N63" s="484"/>
      <c r="O63" s="484"/>
      <c r="P63" s="484"/>
      <c r="Q63" s="484"/>
      <c r="R63" s="472"/>
      <c r="S63" s="473"/>
      <c r="T63" s="473"/>
      <c r="U63" s="473"/>
      <c r="V63" s="473"/>
      <c r="W63" s="473"/>
      <c r="X63" s="473"/>
      <c r="Y63" s="473"/>
      <c r="Z63" s="473"/>
      <c r="AA63" s="473"/>
      <c r="AB63" s="474"/>
      <c r="AC63" s="472"/>
      <c r="AD63" s="473"/>
      <c r="AE63" s="473"/>
      <c r="AF63" s="473"/>
      <c r="AG63" s="473"/>
      <c r="AH63" s="473"/>
      <c r="AI63" s="473"/>
      <c r="AJ63" s="473"/>
      <c r="AK63" s="473"/>
      <c r="AL63" s="474"/>
      <c r="AM63" s="300"/>
      <c r="AN63" s="548"/>
      <c r="AO63" s="548"/>
      <c r="AP63" s="548"/>
      <c r="AQ63" s="548"/>
      <c r="AR63" s="548"/>
      <c r="AS63" s="548"/>
      <c r="AT63" s="548"/>
      <c r="AU63" s="548"/>
      <c r="AV63" s="548"/>
      <c r="AW63" s="309"/>
      <c r="AX63" s="142"/>
      <c r="AY63" s="140"/>
      <c r="AZ63" s="140"/>
    </row>
    <row r="64" spans="2:81" ht="12" customHeight="1" x14ac:dyDescent="0.2">
      <c r="B64" s="485"/>
      <c r="C64" s="486"/>
      <c r="D64" s="486"/>
      <c r="E64" s="486"/>
      <c r="F64" s="486"/>
      <c r="G64" s="486"/>
      <c r="H64" s="486"/>
      <c r="I64" s="486"/>
      <c r="J64" s="486"/>
      <c r="K64" s="486"/>
      <c r="L64" s="486"/>
      <c r="M64" s="486"/>
      <c r="N64" s="486"/>
      <c r="O64" s="486"/>
      <c r="P64" s="486"/>
      <c r="Q64" s="486"/>
      <c r="R64" s="469"/>
      <c r="S64" s="470"/>
      <c r="T64" s="470"/>
      <c r="U64" s="470"/>
      <c r="V64" s="470"/>
      <c r="W64" s="470"/>
      <c r="X64" s="470"/>
      <c r="Y64" s="470"/>
      <c r="Z64" s="470"/>
      <c r="AA64" s="470"/>
      <c r="AB64" s="471"/>
      <c r="AC64" s="469"/>
      <c r="AD64" s="470"/>
      <c r="AE64" s="470"/>
      <c r="AF64" s="470"/>
      <c r="AG64" s="470"/>
      <c r="AH64" s="470"/>
      <c r="AI64" s="470"/>
      <c r="AJ64" s="470"/>
      <c r="AK64" s="470"/>
      <c r="AL64" s="471"/>
      <c r="AM64" s="300"/>
      <c r="AN64" s="548"/>
      <c r="AO64" s="548"/>
      <c r="AP64" s="548"/>
      <c r="AQ64" s="548"/>
      <c r="AR64" s="548"/>
      <c r="AS64" s="548"/>
      <c r="AT64" s="548"/>
      <c r="AU64" s="548"/>
      <c r="AV64" s="548"/>
      <c r="AW64" s="309"/>
      <c r="AX64" s="142"/>
      <c r="AY64" s="140"/>
      <c r="AZ64" s="140"/>
    </row>
    <row r="65" spans="2:62" ht="12" customHeight="1" x14ac:dyDescent="0.2">
      <c r="B65" s="487"/>
      <c r="C65" s="488"/>
      <c r="D65" s="488"/>
      <c r="E65" s="488"/>
      <c r="F65" s="488"/>
      <c r="G65" s="488"/>
      <c r="H65" s="488"/>
      <c r="I65" s="488"/>
      <c r="J65" s="488"/>
      <c r="K65" s="488"/>
      <c r="L65" s="488"/>
      <c r="M65" s="488"/>
      <c r="N65" s="488"/>
      <c r="O65" s="488"/>
      <c r="P65" s="488"/>
      <c r="Q65" s="488"/>
      <c r="R65" s="472"/>
      <c r="S65" s="473"/>
      <c r="T65" s="473"/>
      <c r="U65" s="473"/>
      <c r="V65" s="473"/>
      <c r="W65" s="473"/>
      <c r="X65" s="473"/>
      <c r="Y65" s="473"/>
      <c r="Z65" s="473"/>
      <c r="AA65" s="473"/>
      <c r="AB65" s="474"/>
      <c r="AC65" s="472"/>
      <c r="AD65" s="473"/>
      <c r="AE65" s="473"/>
      <c r="AF65" s="473"/>
      <c r="AG65" s="473"/>
      <c r="AH65" s="473"/>
      <c r="AI65" s="473"/>
      <c r="AJ65" s="473"/>
      <c r="AK65" s="473"/>
      <c r="AL65" s="474"/>
      <c r="AM65" s="311"/>
      <c r="AN65" s="548"/>
      <c r="AO65" s="548"/>
      <c r="AP65" s="548"/>
      <c r="AQ65" s="548"/>
      <c r="AR65" s="548"/>
      <c r="AS65" s="548"/>
      <c r="AT65" s="548"/>
      <c r="AU65" s="548"/>
      <c r="AV65" s="548"/>
      <c r="AW65" s="314"/>
      <c r="AX65" s="142"/>
      <c r="AY65" s="140"/>
      <c r="AZ65" s="140"/>
    </row>
    <row r="66" spans="2:62" ht="12" customHeight="1" x14ac:dyDescent="0.25">
      <c r="B66" s="485"/>
      <c r="C66" s="549"/>
      <c r="D66" s="549"/>
      <c r="E66" s="549"/>
      <c r="F66" s="549"/>
      <c r="G66" s="549"/>
      <c r="H66" s="549"/>
      <c r="I66" s="549"/>
      <c r="J66" s="549"/>
      <c r="K66" s="549"/>
      <c r="L66" s="549"/>
      <c r="M66" s="549"/>
      <c r="N66" s="549"/>
      <c r="O66" s="549"/>
      <c r="P66" s="549"/>
      <c r="Q66" s="550"/>
      <c r="R66" s="469"/>
      <c r="S66" s="470"/>
      <c r="T66" s="470"/>
      <c r="U66" s="470"/>
      <c r="V66" s="470"/>
      <c r="W66" s="470"/>
      <c r="X66" s="470"/>
      <c r="Y66" s="470"/>
      <c r="Z66" s="470"/>
      <c r="AA66" s="470"/>
      <c r="AB66" s="471"/>
      <c r="AC66" s="469"/>
      <c r="AD66" s="470"/>
      <c r="AE66" s="470"/>
      <c r="AF66" s="470"/>
      <c r="AG66" s="470"/>
      <c r="AH66" s="470"/>
      <c r="AI66" s="470"/>
      <c r="AJ66" s="470"/>
      <c r="AK66" s="470"/>
      <c r="AL66" s="471"/>
      <c r="AM66" s="300"/>
      <c r="AN66" s="548"/>
      <c r="AO66" s="548"/>
      <c r="AP66" s="548"/>
      <c r="AQ66" s="548"/>
      <c r="AR66" s="548"/>
      <c r="AS66" s="548"/>
      <c r="AT66" s="548"/>
      <c r="AU66" s="548"/>
      <c r="AV66" s="548"/>
      <c r="AW66" s="307"/>
      <c r="AX66" s="140"/>
      <c r="AZ66" s="144"/>
      <c r="BA66" s="144"/>
      <c r="BB66" s="144"/>
      <c r="BC66" s="144"/>
      <c r="BD66" s="144"/>
      <c r="BE66" s="144"/>
      <c r="BF66" s="144"/>
      <c r="BG66" s="144"/>
      <c r="BH66" s="144"/>
      <c r="BI66" s="144"/>
    </row>
    <row r="67" spans="2:62" ht="12" customHeight="1" x14ac:dyDescent="0.25">
      <c r="B67" s="551"/>
      <c r="C67" s="552"/>
      <c r="D67" s="552"/>
      <c r="E67" s="552"/>
      <c r="F67" s="552"/>
      <c r="G67" s="552"/>
      <c r="H67" s="552"/>
      <c r="I67" s="552"/>
      <c r="J67" s="552"/>
      <c r="K67" s="552"/>
      <c r="L67" s="552"/>
      <c r="M67" s="552"/>
      <c r="N67" s="552"/>
      <c r="O67" s="552"/>
      <c r="P67" s="552"/>
      <c r="Q67" s="553"/>
      <c r="R67" s="472"/>
      <c r="S67" s="473"/>
      <c r="T67" s="473"/>
      <c r="U67" s="473"/>
      <c r="V67" s="473"/>
      <c r="W67" s="473"/>
      <c r="X67" s="473"/>
      <c r="Y67" s="473"/>
      <c r="Z67" s="473"/>
      <c r="AA67" s="473"/>
      <c r="AB67" s="474"/>
      <c r="AC67" s="472"/>
      <c r="AD67" s="473"/>
      <c r="AE67" s="473"/>
      <c r="AF67" s="473"/>
      <c r="AG67" s="473"/>
      <c r="AH67" s="473"/>
      <c r="AI67" s="473"/>
      <c r="AJ67" s="473"/>
      <c r="AK67" s="473"/>
      <c r="AL67" s="474"/>
      <c r="AM67" s="300"/>
      <c r="AN67" s="548"/>
      <c r="AO67" s="548"/>
      <c r="AP67" s="548"/>
      <c r="AQ67" s="548"/>
      <c r="AR67" s="548"/>
      <c r="AS67" s="548"/>
      <c r="AT67" s="548"/>
      <c r="AU67" s="548"/>
      <c r="AV67" s="548"/>
      <c r="AW67" s="307"/>
      <c r="AX67" s="140"/>
      <c r="AZ67" s="144"/>
      <c r="BA67" s="144"/>
      <c r="BB67" s="144"/>
      <c r="BC67" s="144"/>
      <c r="BD67" s="144"/>
      <c r="BE67" s="144"/>
      <c r="BF67" s="144"/>
      <c r="BG67" s="144"/>
      <c r="BH67" s="144"/>
      <c r="BI67" s="144"/>
    </row>
    <row r="68" spans="2:62" ht="12" customHeight="1" x14ac:dyDescent="0.25">
      <c r="B68" s="485"/>
      <c r="C68" s="549"/>
      <c r="D68" s="549"/>
      <c r="E68" s="549"/>
      <c r="F68" s="549"/>
      <c r="G68" s="549"/>
      <c r="H68" s="549"/>
      <c r="I68" s="549"/>
      <c r="J68" s="549"/>
      <c r="K68" s="549"/>
      <c r="L68" s="549"/>
      <c r="M68" s="549"/>
      <c r="N68" s="549"/>
      <c r="O68" s="549"/>
      <c r="P68" s="549"/>
      <c r="Q68" s="550"/>
      <c r="R68" s="469"/>
      <c r="S68" s="470"/>
      <c r="T68" s="470"/>
      <c r="U68" s="470"/>
      <c r="V68" s="470"/>
      <c r="W68" s="470"/>
      <c r="X68" s="470"/>
      <c r="Y68" s="470"/>
      <c r="Z68" s="470"/>
      <c r="AA68" s="470"/>
      <c r="AB68" s="471"/>
      <c r="AC68" s="469"/>
      <c r="AD68" s="470"/>
      <c r="AE68" s="470"/>
      <c r="AF68" s="470"/>
      <c r="AG68" s="470"/>
      <c r="AH68" s="470"/>
      <c r="AI68" s="470"/>
      <c r="AJ68" s="470"/>
      <c r="AK68" s="470"/>
      <c r="AL68" s="471"/>
      <c r="AM68" s="300"/>
      <c r="AN68" s="548"/>
      <c r="AO68" s="548"/>
      <c r="AP68" s="548"/>
      <c r="AQ68" s="548"/>
      <c r="AR68" s="548"/>
      <c r="AS68" s="548"/>
      <c r="AT68" s="548"/>
      <c r="AU68" s="548"/>
      <c r="AV68" s="548"/>
      <c r="AW68" s="307"/>
      <c r="AX68" s="140"/>
      <c r="AZ68" s="144"/>
      <c r="BA68" s="144"/>
      <c r="BB68" s="144"/>
      <c r="BC68" s="144"/>
      <c r="BD68" s="144"/>
      <c r="BE68" s="144"/>
      <c r="BF68" s="144"/>
      <c r="BG68" s="144"/>
      <c r="BH68" s="144"/>
      <c r="BI68" s="144"/>
    </row>
    <row r="69" spans="2:62" ht="12" customHeight="1" x14ac:dyDescent="0.25">
      <c r="B69" s="551"/>
      <c r="C69" s="552"/>
      <c r="D69" s="552"/>
      <c r="E69" s="552"/>
      <c r="F69" s="552"/>
      <c r="G69" s="552"/>
      <c r="H69" s="552"/>
      <c r="I69" s="552"/>
      <c r="J69" s="552"/>
      <c r="K69" s="552"/>
      <c r="L69" s="552"/>
      <c r="M69" s="552"/>
      <c r="N69" s="552"/>
      <c r="O69" s="552"/>
      <c r="P69" s="552"/>
      <c r="Q69" s="553"/>
      <c r="R69" s="472"/>
      <c r="S69" s="473"/>
      <c r="T69" s="473"/>
      <c r="U69" s="473"/>
      <c r="V69" s="473"/>
      <c r="W69" s="473"/>
      <c r="X69" s="473"/>
      <c r="Y69" s="473"/>
      <c r="Z69" s="473"/>
      <c r="AA69" s="473"/>
      <c r="AB69" s="474"/>
      <c r="AC69" s="472"/>
      <c r="AD69" s="473"/>
      <c r="AE69" s="473"/>
      <c r="AF69" s="473"/>
      <c r="AG69" s="473"/>
      <c r="AH69" s="473"/>
      <c r="AI69" s="473"/>
      <c r="AJ69" s="473"/>
      <c r="AK69" s="473"/>
      <c r="AL69" s="474"/>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81"/>
      <c r="C70" s="482"/>
      <c r="D70" s="482"/>
      <c r="E70" s="482"/>
      <c r="F70" s="482"/>
      <c r="G70" s="482"/>
      <c r="H70" s="482"/>
      <c r="I70" s="482"/>
      <c r="J70" s="482"/>
      <c r="K70" s="482"/>
      <c r="L70" s="482"/>
      <c r="M70" s="482"/>
      <c r="N70" s="482"/>
      <c r="O70" s="482"/>
      <c r="P70" s="482"/>
      <c r="Q70" s="482"/>
      <c r="R70" s="469"/>
      <c r="S70" s="470"/>
      <c r="T70" s="470"/>
      <c r="U70" s="470"/>
      <c r="V70" s="470"/>
      <c r="W70" s="470"/>
      <c r="X70" s="470"/>
      <c r="Y70" s="470"/>
      <c r="Z70" s="470"/>
      <c r="AA70" s="470"/>
      <c r="AB70" s="471"/>
      <c r="AC70" s="469"/>
      <c r="AD70" s="470"/>
      <c r="AE70" s="470"/>
      <c r="AF70" s="470"/>
      <c r="AG70" s="470"/>
      <c r="AH70" s="470"/>
      <c r="AI70" s="470"/>
      <c r="AJ70" s="470"/>
      <c r="AK70" s="470"/>
      <c r="AL70" s="471"/>
      <c r="AM70" s="300"/>
      <c r="AN70" s="548"/>
      <c r="AO70" s="548"/>
      <c r="AP70" s="548"/>
      <c r="AQ70" s="548"/>
      <c r="AR70" s="548"/>
      <c r="AS70" s="548"/>
      <c r="AT70" s="548"/>
      <c r="AU70" s="548"/>
      <c r="AV70" s="548"/>
      <c r="AW70" s="307"/>
      <c r="AX70" s="140"/>
      <c r="AY70" s="142"/>
      <c r="AZ70" s="147"/>
      <c r="BA70" s="147"/>
      <c r="BB70" s="147"/>
      <c r="BC70" s="147"/>
      <c r="BD70" s="148"/>
      <c r="BE70" s="148"/>
      <c r="BF70" s="148"/>
      <c r="BG70" s="148"/>
      <c r="BH70" s="148"/>
      <c r="BI70" s="148"/>
      <c r="BJ70" s="140"/>
    </row>
    <row r="71" spans="2:62" ht="12" customHeight="1" x14ac:dyDescent="0.25">
      <c r="B71" s="483"/>
      <c r="C71" s="484"/>
      <c r="D71" s="484"/>
      <c r="E71" s="484"/>
      <c r="F71" s="484"/>
      <c r="G71" s="484"/>
      <c r="H71" s="484"/>
      <c r="I71" s="484"/>
      <c r="J71" s="484"/>
      <c r="K71" s="484"/>
      <c r="L71" s="484"/>
      <c r="M71" s="484"/>
      <c r="N71" s="484"/>
      <c r="O71" s="484"/>
      <c r="P71" s="484"/>
      <c r="Q71" s="484"/>
      <c r="R71" s="472"/>
      <c r="S71" s="473"/>
      <c r="T71" s="473"/>
      <c r="U71" s="473"/>
      <c r="V71" s="473"/>
      <c r="W71" s="473"/>
      <c r="X71" s="473"/>
      <c r="Y71" s="473"/>
      <c r="Z71" s="473"/>
      <c r="AA71" s="473"/>
      <c r="AB71" s="474"/>
      <c r="AC71" s="472"/>
      <c r="AD71" s="473"/>
      <c r="AE71" s="473"/>
      <c r="AF71" s="473"/>
      <c r="AG71" s="473"/>
      <c r="AH71" s="473"/>
      <c r="AI71" s="473"/>
      <c r="AJ71" s="473"/>
      <c r="AK71" s="473"/>
      <c r="AL71" s="474"/>
      <c r="AM71" s="300"/>
      <c r="AN71" s="548"/>
      <c r="AO71" s="548"/>
      <c r="AP71" s="548"/>
      <c r="AQ71" s="548"/>
      <c r="AR71" s="548"/>
      <c r="AS71" s="548"/>
      <c r="AT71" s="548"/>
      <c r="AU71" s="548"/>
      <c r="AV71" s="548"/>
      <c r="AW71" s="307"/>
      <c r="AX71" s="140"/>
      <c r="AY71" s="140"/>
      <c r="AZ71" s="475"/>
      <c r="BA71" s="475"/>
      <c r="BB71" s="475"/>
      <c r="BC71" s="475"/>
      <c r="BD71" s="475"/>
      <c r="BE71" s="475"/>
      <c r="BF71" s="475"/>
      <c r="BG71" s="475"/>
      <c r="BH71" s="475"/>
      <c r="BI71" s="475"/>
    </row>
    <row r="72" spans="2:62" ht="12" customHeight="1" x14ac:dyDescent="0.25">
      <c r="B72" s="481"/>
      <c r="C72" s="482"/>
      <c r="D72" s="482"/>
      <c r="E72" s="482"/>
      <c r="F72" s="482"/>
      <c r="G72" s="482"/>
      <c r="H72" s="482"/>
      <c r="I72" s="482"/>
      <c r="J72" s="482"/>
      <c r="K72" s="482"/>
      <c r="L72" s="482"/>
      <c r="M72" s="482"/>
      <c r="N72" s="482"/>
      <c r="O72" s="482"/>
      <c r="P72" s="482"/>
      <c r="Q72" s="482"/>
      <c r="R72" s="469"/>
      <c r="S72" s="470"/>
      <c r="T72" s="470"/>
      <c r="U72" s="470"/>
      <c r="V72" s="470"/>
      <c r="W72" s="470"/>
      <c r="X72" s="470"/>
      <c r="Y72" s="470"/>
      <c r="Z72" s="470"/>
      <c r="AA72" s="470"/>
      <c r="AB72" s="471"/>
      <c r="AC72" s="469"/>
      <c r="AD72" s="470"/>
      <c r="AE72" s="470"/>
      <c r="AF72" s="470"/>
      <c r="AG72" s="470"/>
      <c r="AH72" s="470"/>
      <c r="AI72" s="470"/>
      <c r="AJ72" s="470"/>
      <c r="AK72" s="470"/>
      <c r="AL72" s="471"/>
      <c r="AM72" s="300"/>
      <c r="AN72" s="548"/>
      <c r="AO72" s="548"/>
      <c r="AP72" s="548"/>
      <c r="AQ72" s="548"/>
      <c r="AR72" s="548"/>
      <c r="AS72" s="548"/>
      <c r="AT72" s="548"/>
      <c r="AU72" s="548"/>
      <c r="AV72" s="548"/>
      <c r="AW72" s="309"/>
      <c r="AY72" s="140"/>
      <c r="AZ72" s="146">
        <f>SUM(AC36:AL79)+AN44</f>
        <v>0</v>
      </c>
      <c r="BA72" s="144"/>
      <c r="BB72" s="144"/>
      <c r="BC72" s="144"/>
      <c r="BD72" s="144"/>
      <c r="BE72" s="144"/>
      <c r="BF72" s="144"/>
      <c r="BG72" s="144"/>
      <c r="BH72" s="144"/>
      <c r="BI72" s="144"/>
    </row>
    <row r="73" spans="2:62" ht="12" customHeight="1" x14ac:dyDescent="0.2">
      <c r="B73" s="483"/>
      <c r="C73" s="484"/>
      <c r="D73" s="484"/>
      <c r="E73" s="484"/>
      <c r="F73" s="484"/>
      <c r="G73" s="484"/>
      <c r="H73" s="484"/>
      <c r="I73" s="484"/>
      <c r="J73" s="484"/>
      <c r="K73" s="484"/>
      <c r="L73" s="484"/>
      <c r="M73" s="484"/>
      <c r="N73" s="484"/>
      <c r="O73" s="484"/>
      <c r="P73" s="484"/>
      <c r="Q73" s="484"/>
      <c r="R73" s="472"/>
      <c r="S73" s="473"/>
      <c r="T73" s="473"/>
      <c r="U73" s="473"/>
      <c r="V73" s="473"/>
      <c r="W73" s="473"/>
      <c r="X73" s="473"/>
      <c r="Y73" s="473"/>
      <c r="Z73" s="473"/>
      <c r="AA73" s="473"/>
      <c r="AB73" s="474"/>
      <c r="AC73" s="472"/>
      <c r="AD73" s="473"/>
      <c r="AE73" s="473"/>
      <c r="AF73" s="473"/>
      <c r="AG73" s="473"/>
      <c r="AH73" s="473"/>
      <c r="AI73" s="473"/>
      <c r="AJ73" s="473"/>
      <c r="AK73" s="473"/>
      <c r="AL73" s="474"/>
      <c r="AM73" s="300"/>
      <c r="AN73" s="310"/>
      <c r="AO73" s="310"/>
      <c r="AP73" s="310"/>
      <c r="AQ73" s="310"/>
      <c r="AR73" s="310"/>
      <c r="AS73" s="310"/>
      <c r="AT73" s="310"/>
      <c r="AU73" s="310"/>
      <c r="AV73" s="310"/>
      <c r="AW73" s="309"/>
      <c r="AX73" s="142"/>
      <c r="AY73" s="140"/>
      <c r="AZ73" s="475" cm="1">
        <f t="array" ref="AZ73">SUM(AC36:AL79+AN44)</f>
        <v>0</v>
      </c>
      <c r="BA73" s="476"/>
      <c r="BB73" s="476"/>
      <c r="BC73" s="476"/>
      <c r="BD73" s="476"/>
      <c r="BE73" s="476"/>
      <c r="BF73" s="476"/>
      <c r="BG73" s="476"/>
      <c r="BH73" s="144"/>
      <c r="BI73" s="144"/>
    </row>
    <row r="74" spans="2:62" ht="12" customHeight="1" x14ac:dyDescent="0.2">
      <c r="B74" s="481"/>
      <c r="C74" s="482"/>
      <c r="D74" s="482"/>
      <c r="E74" s="482"/>
      <c r="F74" s="482"/>
      <c r="G74" s="482"/>
      <c r="H74" s="482"/>
      <c r="I74" s="482"/>
      <c r="J74" s="482"/>
      <c r="K74" s="482"/>
      <c r="L74" s="482"/>
      <c r="M74" s="482"/>
      <c r="N74" s="482"/>
      <c r="O74" s="482"/>
      <c r="P74" s="482"/>
      <c r="Q74" s="482"/>
      <c r="R74" s="469"/>
      <c r="S74" s="470"/>
      <c r="T74" s="470"/>
      <c r="U74" s="470"/>
      <c r="V74" s="470"/>
      <c r="W74" s="470"/>
      <c r="X74" s="470"/>
      <c r="Y74" s="470"/>
      <c r="Z74" s="470"/>
      <c r="AA74" s="470"/>
      <c r="AB74" s="471"/>
      <c r="AC74" s="469"/>
      <c r="AD74" s="470"/>
      <c r="AE74" s="470"/>
      <c r="AF74" s="470"/>
      <c r="AG74" s="470"/>
      <c r="AH74" s="470"/>
      <c r="AI74" s="470"/>
      <c r="AJ74" s="470"/>
      <c r="AK74" s="470"/>
      <c r="AL74" s="471"/>
      <c r="AM74" s="300"/>
      <c r="AN74" s="310"/>
      <c r="AO74" s="310"/>
      <c r="AP74" s="310"/>
      <c r="AQ74" s="310"/>
      <c r="AR74" s="310"/>
      <c r="AS74" s="310"/>
      <c r="AT74" s="310"/>
      <c r="AU74" s="310"/>
      <c r="AV74" s="310"/>
      <c r="AW74" s="309"/>
      <c r="AX74" s="142"/>
      <c r="AY74" s="140"/>
      <c r="AZ74" s="140"/>
    </row>
    <row r="75" spans="2:62" ht="12" customHeight="1" x14ac:dyDescent="0.2">
      <c r="B75" s="483"/>
      <c r="C75" s="484"/>
      <c r="D75" s="484"/>
      <c r="E75" s="484"/>
      <c r="F75" s="484"/>
      <c r="G75" s="484"/>
      <c r="H75" s="484"/>
      <c r="I75" s="484"/>
      <c r="J75" s="484"/>
      <c r="K75" s="484"/>
      <c r="L75" s="484"/>
      <c r="M75" s="484"/>
      <c r="N75" s="484"/>
      <c r="O75" s="484"/>
      <c r="P75" s="484"/>
      <c r="Q75" s="484"/>
      <c r="R75" s="472"/>
      <c r="S75" s="473"/>
      <c r="T75" s="473"/>
      <c r="U75" s="473"/>
      <c r="V75" s="473"/>
      <c r="W75" s="473"/>
      <c r="X75" s="473"/>
      <c r="Y75" s="473"/>
      <c r="Z75" s="473"/>
      <c r="AA75" s="473"/>
      <c r="AB75" s="474"/>
      <c r="AC75" s="472"/>
      <c r="AD75" s="473"/>
      <c r="AE75" s="473"/>
      <c r="AF75" s="473"/>
      <c r="AG75" s="473"/>
      <c r="AH75" s="473"/>
      <c r="AI75" s="473"/>
      <c r="AJ75" s="473"/>
      <c r="AK75" s="473"/>
      <c r="AL75" s="474"/>
      <c r="AM75" s="300"/>
      <c r="AN75" s="308"/>
      <c r="AO75" s="308"/>
      <c r="AP75" s="308"/>
      <c r="AQ75" s="308"/>
      <c r="AR75" s="308"/>
      <c r="AS75" s="308"/>
      <c r="AT75" s="308"/>
      <c r="AU75" s="308"/>
      <c r="AV75" s="308"/>
      <c r="AW75" s="309"/>
      <c r="AX75" s="142"/>
      <c r="AY75" s="140"/>
      <c r="AZ75" s="140"/>
    </row>
    <row r="76" spans="2:62" ht="12" customHeight="1" x14ac:dyDescent="0.2">
      <c r="B76" s="481"/>
      <c r="C76" s="482"/>
      <c r="D76" s="482"/>
      <c r="E76" s="482"/>
      <c r="F76" s="482"/>
      <c r="G76" s="482"/>
      <c r="H76" s="482"/>
      <c r="I76" s="482"/>
      <c r="J76" s="482"/>
      <c r="K76" s="482"/>
      <c r="L76" s="482"/>
      <c r="M76" s="482"/>
      <c r="N76" s="482"/>
      <c r="O76" s="482"/>
      <c r="P76" s="482"/>
      <c r="Q76" s="482"/>
      <c r="R76" s="469"/>
      <c r="S76" s="470"/>
      <c r="T76" s="470"/>
      <c r="U76" s="470"/>
      <c r="V76" s="470"/>
      <c r="W76" s="470"/>
      <c r="X76" s="470"/>
      <c r="Y76" s="470"/>
      <c r="Z76" s="470"/>
      <c r="AA76" s="470"/>
      <c r="AB76" s="471"/>
      <c r="AC76" s="469"/>
      <c r="AD76" s="470"/>
      <c r="AE76" s="470"/>
      <c r="AF76" s="470"/>
      <c r="AG76" s="470"/>
      <c r="AH76" s="470"/>
      <c r="AI76" s="470"/>
      <c r="AJ76" s="470"/>
      <c r="AK76" s="470"/>
      <c r="AL76" s="471"/>
      <c r="AM76" s="300"/>
      <c r="AN76" s="308"/>
      <c r="AO76" s="308"/>
      <c r="AP76" s="308"/>
      <c r="AQ76" s="308"/>
      <c r="AR76" s="308"/>
      <c r="AS76" s="308"/>
      <c r="AT76" s="308"/>
      <c r="AU76" s="308"/>
      <c r="AV76" s="308"/>
      <c r="AW76" s="309"/>
      <c r="AX76" s="142"/>
      <c r="AY76" s="140"/>
      <c r="AZ76" s="140"/>
    </row>
    <row r="77" spans="2:62" ht="12" customHeight="1" x14ac:dyDescent="0.2">
      <c r="B77" s="483"/>
      <c r="C77" s="484"/>
      <c r="D77" s="484"/>
      <c r="E77" s="484"/>
      <c r="F77" s="484"/>
      <c r="G77" s="484"/>
      <c r="H77" s="484"/>
      <c r="I77" s="484"/>
      <c r="J77" s="484"/>
      <c r="K77" s="484"/>
      <c r="L77" s="484"/>
      <c r="M77" s="484"/>
      <c r="N77" s="484"/>
      <c r="O77" s="484"/>
      <c r="P77" s="484"/>
      <c r="Q77" s="484"/>
      <c r="R77" s="472"/>
      <c r="S77" s="473"/>
      <c r="T77" s="473"/>
      <c r="U77" s="473"/>
      <c r="V77" s="473"/>
      <c r="W77" s="473"/>
      <c r="X77" s="473"/>
      <c r="Y77" s="473"/>
      <c r="Z77" s="473"/>
      <c r="AA77" s="473"/>
      <c r="AB77" s="474"/>
      <c r="AC77" s="472"/>
      <c r="AD77" s="473"/>
      <c r="AE77" s="473"/>
      <c r="AF77" s="473"/>
      <c r="AG77" s="473"/>
      <c r="AH77" s="473"/>
      <c r="AI77" s="473"/>
      <c r="AJ77" s="473"/>
      <c r="AK77" s="473"/>
      <c r="AL77" s="474"/>
      <c r="AM77" s="300"/>
      <c r="AN77" s="308"/>
      <c r="AO77" s="308"/>
      <c r="AP77" s="308"/>
      <c r="AQ77" s="308"/>
      <c r="AR77" s="308"/>
      <c r="AS77" s="308"/>
      <c r="AT77" s="308"/>
      <c r="AU77" s="308"/>
      <c r="AV77" s="308"/>
      <c r="AW77" s="309"/>
      <c r="AX77" s="142"/>
      <c r="AY77" s="140"/>
      <c r="AZ77" s="140"/>
    </row>
    <row r="78" spans="2:62" ht="12" customHeight="1" x14ac:dyDescent="0.2">
      <c r="B78" s="485"/>
      <c r="C78" s="486"/>
      <c r="D78" s="486"/>
      <c r="E78" s="486"/>
      <c r="F78" s="486"/>
      <c r="G78" s="486"/>
      <c r="H78" s="486"/>
      <c r="I78" s="486"/>
      <c r="J78" s="486"/>
      <c r="K78" s="486"/>
      <c r="L78" s="486"/>
      <c r="M78" s="486"/>
      <c r="N78" s="486"/>
      <c r="O78" s="486"/>
      <c r="P78" s="486"/>
      <c r="Q78" s="486"/>
      <c r="R78" s="469"/>
      <c r="S78" s="470"/>
      <c r="T78" s="470"/>
      <c r="U78" s="470"/>
      <c r="V78" s="470"/>
      <c r="W78" s="470"/>
      <c r="X78" s="470"/>
      <c r="Y78" s="470"/>
      <c r="Z78" s="470"/>
      <c r="AA78" s="470"/>
      <c r="AB78" s="471"/>
      <c r="AC78" s="469"/>
      <c r="AD78" s="470"/>
      <c r="AE78" s="470"/>
      <c r="AF78" s="470"/>
      <c r="AG78" s="470"/>
      <c r="AH78" s="470"/>
      <c r="AI78" s="470"/>
      <c r="AJ78" s="470"/>
      <c r="AK78" s="470"/>
      <c r="AL78" s="471"/>
      <c r="AM78" s="300"/>
      <c r="AN78" s="308"/>
      <c r="AO78" s="308"/>
      <c r="AP78" s="308"/>
      <c r="AQ78" s="308"/>
      <c r="AR78" s="308"/>
      <c r="AS78" s="308"/>
      <c r="AT78" s="308"/>
      <c r="AU78" s="308"/>
      <c r="AV78" s="308"/>
      <c r="AW78" s="309"/>
      <c r="AX78" s="142"/>
      <c r="AY78" s="140"/>
      <c r="AZ78" s="140"/>
    </row>
    <row r="79" spans="2:62" ht="12" customHeight="1" x14ac:dyDescent="0.2">
      <c r="B79" s="487"/>
      <c r="C79" s="488"/>
      <c r="D79" s="488"/>
      <c r="E79" s="488"/>
      <c r="F79" s="488"/>
      <c r="G79" s="488"/>
      <c r="H79" s="488"/>
      <c r="I79" s="488"/>
      <c r="J79" s="488"/>
      <c r="K79" s="488"/>
      <c r="L79" s="488"/>
      <c r="M79" s="488"/>
      <c r="N79" s="488"/>
      <c r="O79" s="488"/>
      <c r="P79" s="488"/>
      <c r="Q79" s="488"/>
      <c r="R79" s="472"/>
      <c r="S79" s="473"/>
      <c r="T79" s="473"/>
      <c r="U79" s="473"/>
      <c r="V79" s="473"/>
      <c r="W79" s="473"/>
      <c r="X79" s="473"/>
      <c r="Y79" s="473"/>
      <c r="Z79" s="473"/>
      <c r="AA79" s="473"/>
      <c r="AB79" s="474"/>
      <c r="AC79" s="472"/>
      <c r="AD79" s="473"/>
      <c r="AE79" s="473"/>
      <c r="AF79" s="473"/>
      <c r="AG79" s="473"/>
      <c r="AH79" s="473"/>
      <c r="AI79" s="473"/>
      <c r="AJ79" s="473"/>
      <c r="AK79" s="473"/>
      <c r="AL79" s="474"/>
      <c r="AM79" s="311"/>
      <c r="AN79" s="312"/>
      <c r="AO79" s="312"/>
      <c r="AP79" s="312"/>
      <c r="AQ79" s="312"/>
      <c r="AR79" s="312"/>
      <c r="AS79" s="312"/>
      <c r="AT79" s="312"/>
      <c r="AU79" s="313"/>
      <c r="AV79" s="313"/>
      <c r="AW79" s="314"/>
      <c r="AX79" s="142"/>
      <c r="AY79" s="140"/>
      <c r="AZ79" s="140"/>
    </row>
    <row r="80" spans="2:62" ht="18" customHeight="1" x14ac:dyDescent="0.2">
      <c r="B80" s="232"/>
      <c r="C80" s="232" t="s">
        <v>110</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18" t="s">
        <v>73</v>
      </c>
      <c r="C82" s="518"/>
      <c r="D82" s="518"/>
      <c r="E82" s="518"/>
      <c r="F82" s="518"/>
      <c r="G82" s="518"/>
      <c r="H82" s="518"/>
      <c r="I82" s="518"/>
      <c r="J82" s="518"/>
      <c r="K82" s="518"/>
      <c r="L82" s="518"/>
      <c r="M82" s="518"/>
      <c r="N82" s="518"/>
      <c r="O82" s="518"/>
      <c r="P82" s="518"/>
      <c r="Q82" s="518"/>
      <c r="R82" s="518"/>
      <c r="S82" s="518"/>
      <c r="T82" s="518"/>
      <c r="U82" s="518"/>
      <c r="V82" s="518"/>
      <c r="W82" s="518"/>
      <c r="X82" s="518"/>
      <c r="Y82" s="518"/>
      <c r="Z82" s="518"/>
      <c r="AA82" s="518"/>
      <c r="AB82" s="518"/>
      <c r="AC82" s="518"/>
      <c r="AD82" s="518"/>
      <c r="AE82" s="518"/>
      <c r="AF82" s="518"/>
      <c r="AG82" s="518"/>
      <c r="AH82" s="518"/>
      <c r="AI82" s="518"/>
      <c r="AJ82" s="518"/>
      <c r="AK82" s="518"/>
      <c r="AL82" s="518"/>
      <c r="AM82" s="518"/>
      <c r="AN82" s="518"/>
      <c r="AO82" s="518"/>
      <c r="AP82" s="518"/>
      <c r="AQ82" s="518"/>
      <c r="AR82" s="518"/>
      <c r="AS82" s="518"/>
      <c r="AT82" s="518"/>
      <c r="AU82" s="518"/>
      <c r="AV82" s="518"/>
      <c r="AW82" s="518"/>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58" t="s">
        <v>74</v>
      </c>
      <c r="M84" s="558"/>
      <c r="N84" s="558"/>
      <c r="O84" s="558"/>
      <c r="P84" s="558"/>
      <c r="Q84" s="284"/>
      <c r="R84" s="284"/>
      <c r="S84" s="284"/>
      <c r="T84" s="284"/>
      <c r="U84" s="284"/>
      <c r="V84" s="284"/>
      <c r="W84" s="284"/>
      <c r="X84" s="557" t="s">
        <v>75</v>
      </c>
      <c r="Y84" s="557"/>
      <c r="Z84" s="557"/>
      <c r="AA84" s="557"/>
      <c r="AB84" s="557"/>
      <c r="AC84" s="557"/>
      <c r="AD84" s="247"/>
      <c r="AE84" s="247"/>
      <c r="AF84" s="247"/>
      <c r="AG84" s="247"/>
      <c r="AH84" s="247"/>
      <c r="AI84" s="558" t="s">
        <v>164</v>
      </c>
      <c r="AJ84" s="558"/>
      <c r="AK84" s="558"/>
      <c r="AL84" s="558"/>
      <c r="AM84" s="558"/>
      <c r="AN84" s="558"/>
      <c r="AO84" s="558"/>
      <c r="AP84" s="558"/>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59">
        <f>SUM(R36:AB79)</f>
        <v>0</v>
      </c>
      <c r="M86" s="560"/>
      <c r="N86" s="560"/>
      <c r="O86" s="560"/>
      <c r="P86" s="560"/>
      <c r="Q86" s="561"/>
      <c r="R86" s="288"/>
      <c r="S86" s="288"/>
      <c r="T86" s="289"/>
      <c r="U86" s="592" t="s">
        <v>76</v>
      </c>
      <c r="V86" s="592"/>
      <c r="W86" s="288"/>
      <c r="X86" s="559">
        <f>IF(AND(AH24="Abondement unilatéral",M15="Salarié"),(SUM(AC36:AL79)+AN44)*0.903,(SUM(AC36:AL79)+AN44))</f>
        <v>0</v>
      </c>
      <c r="Y86" s="560"/>
      <c r="Z86" s="560"/>
      <c r="AA86" s="560"/>
      <c r="AB86" s="560"/>
      <c r="AC86" s="561"/>
      <c r="AD86" s="237"/>
      <c r="AE86" s="237"/>
      <c r="AF86" s="290" t="s">
        <v>77</v>
      </c>
      <c r="AG86" s="237"/>
      <c r="AH86" s="290"/>
      <c r="AI86" s="237"/>
      <c r="AJ86" s="237"/>
      <c r="AK86" s="554">
        <f>L86+X86</f>
        <v>0</v>
      </c>
      <c r="AL86" s="555"/>
      <c r="AM86" s="555"/>
      <c r="AN86" s="555"/>
      <c r="AO86" s="556"/>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75"/>
      <c r="H88" s="575"/>
      <c r="I88" s="575"/>
      <c r="J88" s="575"/>
      <c r="K88" s="152"/>
      <c r="L88" s="574"/>
      <c r="M88" s="574"/>
      <c r="N88" s="574"/>
      <c r="O88" s="152"/>
      <c r="P88" s="152"/>
      <c r="R88" s="153"/>
      <c r="S88" s="154"/>
      <c r="T88" s="154"/>
      <c r="U88" s="154"/>
      <c r="V88" s="155"/>
      <c r="W88" s="156"/>
      <c r="X88" s="153"/>
      <c r="Y88" s="154"/>
      <c r="Z88" s="154"/>
      <c r="AA88" s="154"/>
      <c r="AB88" s="154"/>
      <c r="AC88" s="153"/>
      <c r="AD88" s="154"/>
      <c r="AE88" s="157"/>
      <c r="AF88" s="573"/>
      <c r="AG88" s="573"/>
      <c r="AH88" s="573"/>
      <c r="AI88" s="153"/>
      <c r="AJ88" s="153"/>
      <c r="AK88" s="154"/>
      <c r="AU88" s="101"/>
      <c r="AV88" s="101"/>
      <c r="AW88" s="94"/>
      <c r="AX88" s="158"/>
      <c r="AY88" s="159"/>
      <c r="AZ88" s="159"/>
    </row>
    <row r="89" spans="2:85" ht="19.5" x14ac:dyDescent="0.25">
      <c r="B89" s="563" t="s">
        <v>85</v>
      </c>
      <c r="C89" s="564"/>
      <c r="D89" s="564"/>
      <c r="E89" s="564"/>
      <c r="F89" s="564"/>
      <c r="G89" s="564"/>
      <c r="H89" s="564"/>
      <c r="I89" s="564"/>
      <c r="J89" s="564"/>
      <c r="K89" s="564"/>
      <c r="L89" s="564"/>
      <c r="M89" s="564"/>
      <c r="N89" s="564"/>
      <c r="O89" s="564"/>
      <c r="P89" s="564"/>
      <c r="Q89" s="564"/>
      <c r="R89" s="564"/>
      <c r="S89" s="564"/>
      <c r="T89" s="564"/>
      <c r="U89" s="564"/>
      <c r="V89" s="564"/>
      <c r="W89" s="564"/>
      <c r="X89" s="564"/>
      <c r="Y89" s="564"/>
      <c r="Z89" s="564"/>
      <c r="AA89" s="564"/>
      <c r="AB89" s="564"/>
      <c r="AC89" s="564"/>
      <c r="AD89" s="564"/>
      <c r="AE89" s="564"/>
      <c r="AF89" s="564"/>
      <c r="AG89" s="564"/>
      <c r="AH89" s="564"/>
      <c r="AI89" s="564"/>
      <c r="AJ89" s="564"/>
      <c r="AK89" s="564"/>
      <c r="AL89" s="564"/>
      <c r="AM89" s="564"/>
      <c r="AN89" s="564"/>
      <c r="AO89" s="564"/>
      <c r="AP89" s="564"/>
      <c r="AQ89" s="564"/>
      <c r="AR89" s="564"/>
      <c r="AS89" s="564"/>
      <c r="AT89" s="564"/>
      <c r="AU89" s="564"/>
      <c r="AV89" s="564"/>
      <c r="AW89" s="565"/>
      <c r="AX89" s="140"/>
      <c r="AY89" s="140"/>
      <c r="AZ89" s="140"/>
    </row>
    <row r="90" spans="2:85" s="162" customFormat="1" ht="35.25" customHeight="1" x14ac:dyDescent="0.25">
      <c r="B90" s="423" t="s">
        <v>112</v>
      </c>
      <c r="C90" s="423"/>
      <c r="D90" s="423"/>
      <c r="E90" s="423"/>
      <c r="F90" s="423"/>
      <c r="G90" s="423"/>
      <c r="H90" s="423"/>
      <c r="I90" s="423"/>
      <c r="J90" s="423"/>
      <c r="K90" s="423"/>
      <c r="L90" s="423"/>
      <c r="M90" s="423"/>
      <c r="N90" s="423"/>
      <c r="O90" s="423"/>
      <c r="P90" s="423"/>
      <c r="Q90" s="423"/>
      <c r="R90" s="423"/>
      <c r="S90" s="423"/>
      <c r="T90" s="423"/>
      <c r="U90" s="423"/>
      <c r="V90" s="423"/>
      <c r="W90" s="423"/>
      <c r="X90" s="423"/>
      <c r="Y90" s="423"/>
      <c r="Z90" s="423"/>
      <c r="AA90" s="423"/>
      <c r="AB90" s="423"/>
      <c r="AC90" s="423"/>
      <c r="AD90" s="423"/>
      <c r="AE90" s="423"/>
      <c r="AF90" s="423"/>
      <c r="AG90" s="423"/>
      <c r="AH90" s="423"/>
      <c r="AI90" s="423"/>
      <c r="AJ90" s="423"/>
      <c r="AK90" s="423"/>
      <c r="AL90" s="423"/>
      <c r="AM90" s="423"/>
      <c r="AN90" s="423"/>
      <c r="AO90" s="423"/>
      <c r="AP90" s="423"/>
      <c r="AQ90" s="423"/>
      <c r="AR90" s="423"/>
      <c r="AS90" s="423"/>
      <c r="AT90" s="423"/>
      <c r="AU90" s="423"/>
      <c r="AV90" s="423"/>
      <c r="AW90" s="423"/>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480" t="s">
        <v>56</v>
      </c>
      <c r="H92" s="480"/>
      <c r="I92" s="480"/>
      <c r="J92" s="480"/>
      <c r="K92" s="480"/>
      <c r="L92" s="480"/>
      <c r="M92" s="480"/>
      <c r="N92" s="480"/>
      <c r="O92" s="480"/>
      <c r="P92" s="480"/>
      <c r="Q92" s="480"/>
      <c r="R92" s="480"/>
      <c r="S92" s="480"/>
      <c r="T92" s="480"/>
      <c r="U92" s="480"/>
      <c r="V92" s="480"/>
      <c r="W92" s="480"/>
      <c r="X92" s="480"/>
      <c r="Y92" s="480"/>
      <c r="Z92" s="480"/>
      <c r="AA92" s="480"/>
      <c r="AB92" s="480"/>
      <c r="AC92" s="480"/>
      <c r="AD92" s="480"/>
      <c r="AE92" s="480"/>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480" t="s">
        <v>8</v>
      </c>
      <c r="H94" s="480"/>
      <c r="I94" s="480"/>
      <c r="J94" s="480"/>
      <c r="K94" s="480"/>
      <c r="L94" s="480"/>
      <c r="M94" s="480"/>
      <c r="N94" s="480"/>
      <c r="O94" s="480"/>
      <c r="P94" s="480"/>
      <c r="Q94" s="480"/>
      <c r="R94" s="480"/>
      <c r="S94" s="480"/>
      <c r="T94" s="480"/>
      <c r="U94" s="480"/>
      <c r="V94" s="480"/>
      <c r="W94" s="480"/>
      <c r="X94" s="480"/>
      <c r="Y94" s="480"/>
      <c r="Z94" s="480"/>
      <c r="AA94" s="480"/>
      <c r="AB94" s="480"/>
      <c r="AC94" s="480"/>
      <c r="AD94" s="480"/>
      <c r="AE94" s="480"/>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68" t="s">
        <v>83</v>
      </c>
      <c r="E96" s="568"/>
      <c r="F96" s="568"/>
      <c r="G96" s="568"/>
      <c r="H96" s="568"/>
      <c r="I96" s="568"/>
      <c r="J96" s="568"/>
      <c r="K96" s="568"/>
      <c r="L96" s="568"/>
      <c r="M96" s="568"/>
      <c r="N96" s="568"/>
      <c r="O96" s="568"/>
      <c r="P96" s="568"/>
      <c r="Q96" s="568"/>
      <c r="R96" s="568"/>
      <c r="S96" s="568"/>
      <c r="T96" s="568"/>
      <c r="U96" s="568"/>
      <c r="V96" s="568"/>
      <c r="W96" s="568"/>
      <c r="X96" s="568"/>
      <c r="Y96" s="568"/>
      <c r="Z96" s="568"/>
      <c r="AA96" s="568"/>
      <c r="AB96" s="568"/>
      <c r="AC96" s="568"/>
      <c r="AD96" s="568"/>
      <c r="AE96" s="568"/>
      <c r="AF96" s="568"/>
      <c r="AG96" s="568"/>
      <c r="AH96" s="568"/>
      <c r="AI96" s="568"/>
      <c r="AJ96" s="568"/>
      <c r="AK96" s="568"/>
      <c r="AL96" s="568"/>
      <c r="AM96" s="568"/>
      <c r="AN96" s="568"/>
      <c r="AO96" s="568"/>
      <c r="AP96" s="569" t="s">
        <v>84</v>
      </c>
      <c r="AQ96" s="569"/>
      <c r="AR96" s="569"/>
      <c r="AS96" s="569"/>
      <c r="AT96" s="569"/>
      <c r="AU96" s="569"/>
      <c r="AV96" s="569"/>
      <c r="AW96" s="569"/>
      <c r="AX96" s="161"/>
      <c r="AY96" s="161"/>
      <c r="AZ96" s="161"/>
      <c r="BA96" s="162"/>
      <c r="BB96" s="162"/>
      <c r="BC96" s="162"/>
      <c r="BD96" s="162"/>
      <c r="BE96" s="162"/>
      <c r="BF96" s="162"/>
    </row>
    <row r="97" spans="2:58" s="164" customFormat="1" ht="4.5" customHeight="1" x14ac:dyDescent="0.25">
      <c r="B97" s="323"/>
      <c r="C97" s="324"/>
      <c r="D97" s="568"/>
      <c r="E97" s="568"/>
      <c r="F97" s="568"/>
      <c r="G97" s="568"/>
      <c r="H97" s="568"/>
      <c r="I97" s="568"/>
      <c r="J97" s="568"/>
      <c r="K97" s="568"/>
      <c r="L97" s="568"/>
      <c r="M97" s="568"/>
      <c r="N97" s="568"/>
      <c r="O97" s="568"/>
      <c r="P97" s="568"/>
      <c r="Q97" s="568"/>
      <c r="R97" s="568"/>
      <c r="S97" s="568"/>
      <c r="T97" s="568"/>
      <c r="U97" s="568"/>
      <c r="V97" s="568"/>
      <c r="W97" s="568"/>
      <c r="X97" s="568"/>
      <c r="Y97" s="568"/>
      <c r="Z97" s="568"/>
      <c r="AA97" s="568"/>
      <c r="AB97" s="568"/>
      <c r="AC97" s="568"/>
      <c r="AD97" s="568"/>
      <c r="AE97" s="568"/>
      <c r="AF97" s="568"/>
      <c r="AG97" s="568"/>
      <c r="AH97" s="568"/>
      <c r="AI97" s="568"/>
      <c r="AJ97" s="568"/>
      <c r="AK97" s="568"/>
      <c r="AL97" s="568"/>
      <c r="AM97" s="568"/>
      <c r="AN97" s="568"/>
      <c r="AO97" s="568"/>
      <c r="AP97" s="569"/>
      <c r="AQ97" s="569"/>
      <c r="AR97" s="569"/>
      <c r="AS97" s="569"/>
      <c r="AT97" s="569"/>
      <c r="AU97" s="569"/>
      <c r="AV97" s="569"/>
      <c r="AW97" s="569"/>
      <c r="AX97" s="161"/>
      <c r="AY97" s="161"/>
      <c r="AZ97" s="161"/>
      <c r="BA97" s="162"/>
      <c r="BB97" s="162"/>
      <c r="BC97" s="162"/>
      <c r="BD97" s="162"/>
      <c r="BE97" s="162"/>
      <c r="BF97" s="162"/>
    </row>
    <row r="98" spans="2:58" s="164" customFormat="1" ht="5.25" customHeight="1" x14ac:dyDescent="0.25">
      <c r="B98" s="323"/>
      <c r="C98" s="324"/>
      <c r="D98" s="568"/>
      <c r="E98" s="568"/>
      <c r="F98" s="568"/>
      <c r="G98" s="568"/>
      <c r="H98" s="568"/>
      <c r="I98" s="568"/>
      <c r="J98" s="568"/>
      <c r="K98" s="568"/>
      <c r="L98" s="568"/>
      <c r="M98" s="568"/>
      <c r="N98" s="568"/>
      <c r="O98" s="568"/>
      <c r="P98" s="568"/>
      <c r="Q98" s="568"/>
      <c r="R98" s="568"/>
      <c r="S98" s="568"/>
      <c r="T98" s="568"/>
      <c r="U98" s="568"/>
      <c r="V98" s="568"/>
      <c r="W98" s="568"/>
      <c r="X98" s="568"/>
      <c r="Y98" s="568"/>
      <c r="Z98" s="568"/>
      <c r="AA98" s="568"/>
      <c r="AB98" s="568"/>
      <c r="AC98" s="568"/>
      <c r="AD98" s="568"/>
      <c r="AE98" s="568"/>
      <c r="AF98" s="568"/>
      <c r="AG98" s="568"/>
      <c r="AH98" s="568"/>
      <c r="AI98" s="568"/>
      <c r="AJ98" s="568"/>
      <c r="AK98" s="568"/>
      <c r="AL98" s="568"/>
      <c r="AM98" s="568"/>
      <c r="AN98" s="568"/>
      <c r="AO98" s="568"/>
      <c r="AP98" s="569"/>
      <c r="AQ98" s="569"/>
      <c r="AR98" s="569"/>
      <c r="AS98" s="569"/>
      <c r="AT98" s="569"/>
      <c r="AU98" s="569"/>
      <c r="AV98" s="569"/>
      <c r="AW98" s="569"/>
      <c r="AX98" s="161"/>
      <c r="AY98" s="161"/>
      <c r="AZ98" s="161"/>
      <c r="BA98" s="162"/>
      <c r="BB98" s="162"/>
      <c r="BC98" s="162"/>
      <c r="BD98" s="162"/>
      <c r="BE98" s="162"/>
      <c r="BF98" s="162"/>
    </row>
    <row r="99" spans="2:58" s="164" customFormat="1" ht="5.25" customHeight="1" x14ac:dyDescent="0.25">
      <c r="B99" s="323"/>
      <c r="C99" s="324"/>
      <c r="D99" s="568"/>
      <c r="E99" s="568"/>
      <c r="F99" s="568"/>
      <c r="G99" s="568"/>
      <c r="H99" s="568"/>
      <c r="I99" s="568"/>
      <c r="J99" s="568"/>
      <c r="K99" s="568"/>
      <c r="L99" s="568"/>
      <c r="M99" s="568"/>
      <c r="N99" s="568"/>
      <c r="O99" s="568"/>
      <c r="P99" s="568"/>
      <c r="Q99" s="568"/>
      <c r="R99" s="568"/>
      <c r="S99" s="568"/>
      <c r="T99" s="568"/>
      <c r="U99" s="568"/>
      <c r="V99" s="568"/>
      <c r="W99" s="568"/>
      <c r="X99" s="568"/>
      <c r="Y99" s="568"/>
      <c r="Z99" s="568"/>
      <c r="AA99" s="568"/>
      <c r="AB99" s="568"/>
      <c r="AC99" s="568"/>
      <c r="AD99" s="568"/>
      <c r="AE99" s="568"/>
      <c r="AF99" s="568"/>
      <c r="AG99" s="568"/>
      <c r="AH99" s="568"/>
      <c r="AI99" s="568"/>
      <c r="AJ99" s="568"/>
      <c r="AK99" s="568"/>
      <c r="AL99" s="568"/>
      <c r="AM99" s="568"/>
      <c r="AN99" s="568"/>
      <c r="AO99" s="568"/>
      <c r="AP99" s="569"/>
      <c r="AQ99" s="569"/>
      <c r="AR99" s="569"/>
      <c r="AS99" s="569"/>
      <c r="AT99" s="569"/>
      <c r="AU99" s="569"/>
      <c r="AV99" s="569"/>
      <c r="AW99" s="569"/>
      <c r="AX99" s="161"/>
      <c r="AY99" s="161"/>
      <c r="AZ99" s="161"/>
      <c r="BA99" s="162"/>
      <c r="BB99" s="162"/>
      <c r="BC99" s="162"/>
      <c r="BD99" s="162"/>
      <c r="BE99" s="162"/>
      <c r="BF99" s="162"/>
    </row>
    <row r="100" spans="2:58" s="164" customFormat="1" ht="5.25" customHeight="1" x14ac:dyDescent="0.25">
      <c r="B100" s="323"/>
      <c r="C100" s="324"/>
      <c r="D100" s="568"/>
      <c r="E100" s="568"/>
      <c r="F100" s="568"/>
      <c r="G100" s="568"/>
      <c r="H100" s="568"/>
      <c r="I100" s="568"/>
      <c r="J100" s="568"/>
      <c r="K100" s="568"/>
      <c r="L100" s="568"/>
      <c r="M100" s="568"/>
      <c r="N100" s="568"/>
      <c r="O100" s="568"/>
      <c r="P100" s="568"/>
      <c r="Q100" s="568"/>
      <c r="R100" s="568"/>
      <c r="S100" s="568"/>
      <c r="T100" s="568"/>
      <c r="U100" s="568"/>
      <c r="V100" s="568"/>
      <c r="W100" s="568"/>
      <c r="X100" s="568"/>
      <c r="Y100" s="568"/>
      <c r="Z100" s="568"/>
      <c r="AA100" s="568"/>
      <c r="AB100" s="568"/>
      <c r="AC100" s="568"/>
      <c r="AD100" s="568"/>
      <c r="AE100" s="568"/>
      <c r="AF100" s="568"/>
      <c r="AG100" s="568"/>
      <c r="AH100" s="568"/>
      <c r="AI100" s="568"/>
      <c r="AJ100" s="568"/>
      <c r="AK100" s="568"/>
      <c r="AL100" s="568"/>
      <c r="AM100" s="568"/>
      <c r="AN100" s="568"/>
      <c r="AO100" s="568"/>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544" t="s">
        <v>86</v>
      </c>
      <c r="C104" s="544"/>
      <c r="D104" s="544"/>
      <c r="E104" s="544"/>
      <c r="F104" s="544"/>
      <c r="G104" s="544"/>
      <c r="H104" s="544"/>
      <c r="I104" s="544"/>
      <c r="J104" s="544"/>
      <c r="K104" s="544"/>
      <c r="L104" s="544"/>
      <c r="M104" s="544"/>
      <c r="N104" s="544"/>
      <c r="O104" s="544"/>
      <c r="P104" s="544"/>
      <c r="Q104" s="544"/>
      <c r="R104" s="544"/>
      <c r="S104" s="544"/>
      <c r="T104" s="544"/>
      <c r="U104" s="544"/>
      <c r="V104" s="544"/>
      <c r="W104" s="544"/>
      <c r="X104" s="544"/>
      <c r="Y104" s="544"/>
      <c r="Z104" s="544"/>
      <c r="AA104" s="544"/>
      <c r="AB104" s="544"/>
      <c r="AC104" s="544"/>
      <c r="AD104" s="544"/>
      <c r="AE104" s="544"/>
      <c r="AF104" s="544"/>
      <c r="AG104" s="544"/>
      <c r="AH104" s="544"/>
      <c r="AI104" s="544"/>
      <c r="AJ104" s="544"/>
      <c r="AK104" s="544"/>
      <c r="AL104" s="544"/>
      <c r="AM104" s="544"/>
      <c r="AN104" s="544"/>
      <c r="AO104" s="544"/>
      <c r="AP104" s="544"/>
      <c r="AQ104" s="544"/>
      <c r="AR104" s="544"/>
      <c r="AS104" s="544"/>
      <c r="AT104" s="544"/>
      <c r="AU104" s="544"/>
      <c r="AV104" s="544"/>
      <c r="AW104" s="544"/>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578" t="s">
        <v>87</v>
      </c>
      <c r="C106" s="578"/>
      <c r="D106" s="578"/>
      <c r="E106" s="578"/>
      <c r="F106" s="578"/>
      <c r="G106" s="578"/>
      <c r="H106" s="578"/>
      <c r="I106" s="578"/>
      <c r="J106" s="578"/>
      <c r="K106" s="578"/>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78"/>
      <c r="AK106" s="578"/>
      <c r="AL106" s="578"/>
      <c r="AM106" s="578"/>
      <c r="AN106" s="578"/>
      <c r="AO106" s="578"/>
      <c r="AP106" s="578"/>
      <c r="AQ106" s="578"/>
      <c r="AR106" s="578"/>
      <c r="AS106" s="578"/>
      <c r="AT106" s="578"/>
      <c r="AU106" s="578"/>
      <c r="AV106" s="578"/>
      <c r="AW106" s="578"/>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62" t="s">
        <v>100</v>
      </c>
      <c r="C109" s="562"/>
      <c r="D109" s="562"/>
      <c r="E109" s="562"/>
      <c r="F109" s="562"/>
      <c r="G109" s="562"/>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161"/>
      <c r="AY109" s="161"/>
      <c r="AZ109" s="161"/>
      <c r="BA109" s="162"/>
      <c r="BB109" s="162"/>
      <c r="BC109" s="162"/>
      <c r="BD109" s="162"/>
      <c r="BE109" s="162"/>
      <c r="BF109" s="162"/>
    </row>
    <row r="110" spans="2:58" s="164" customFormat="1" ht="17.25" customHeight="1" x14ac:dyDescent="0.25">
      <c r="B110" s="579" t="s">
        <v>146</v>
      </c>
      <c r="C110" s="579"/>
      <c r="D110" s="579"/>
      <c r="E110" s="579"/>
      <c r="F110" s="579"/>
      <c r="G110" s="579"/>
      <c r="H110" s="579"/>
      <c r="I110" s="579"/>
      <c r="J110" s="579"/>
      <c r="K110" s="579"/>
      <c r="L110" s="579"/>
      <c r="M110" s="579"/>
      <c r="N110" s="579"/>
      <c r="O110" s="579"/>
      <c r="P110" s="579"/>
      <c r="Q110" s="579"/>
      <c r="R110" s="579"/>
      <c r="S110" s="579"/>
      <c r="T110" s="579"/>
      <c r="U110" s="579"/>
      <c r="V110" s="579"/>
      <c r="W110" s="579"/>
      <c r="X110" s="579"/>
      <c r="Y110" s="579"/>
      <c r="Z110" s="579"/>
      <c r="AA110" s="579"/>
      <c r="AB110" s="579"/>
      <c r="AC110" s="579"/>
      <c r="AD110" s="579"/>
      <c r="AE110" s="579"/>
      <c r="AF110" s="579"/>
      <c r="AG110" s="579"/>
      <c r="AH110" s="579"/>
      <c r="AI110" s="579"/>
      <c r="AJ110" s="579"/>
      <c r="AK110" s="579"/>
      <c r="AL110" s="579"/>
      <c r="AM110" s="579"/>
      <c r="AN110" s="579"/>
      <c r="AO110" s="579"/>
      <c r="AP110" s="579"/>
      <c r="AQ110" s="579"/>
      <c r="AR110" s="579"/>
      <c r="AS110" s="579"/>
      <c r="AT110" s="579"/>
      <c r="AU110" s="579"/>
      <c r="AV110" s="579"/>
      <c r="AW110" s="579"/>
      <c r="AX110" s="161"/>
      <c r="AY110" s="161"/>
      <c r="AZ110" s="161"/>
      <c r="BA110" s="162"/>
      <c r="BB110" s="162"/>
      <c r="BC110" s="162"/>
      <c r="BD110" s="162"/>
      <c r="BE110" s="162"/>
      <c r="BF110" s="162"/>
    </row>
    <row r="111" spans="2:58" s="164" customFormat="1" ht="17.25" customHeight="1" x14ac:dyDescent="0.25">
      <c r="B111" s="579"/>
      <c r="C111" s="579"/>
      <c r="D111" s="579"/>
      <c r="E111" s="579"/>
      <c r="F111" s="579"/>
      <c r="G111" s="579"/>
      <c r="H111" s="579"/>
      <c r="I111" s="579"/>
      <c r="J111" s="579"/>
      <c r="K111" s="579"/>
      <c r="L111" s="579"/>
      <c r="M111" s="579"/>
      <c r="N111" s="579"/>
      <c r="O111" s="579"/>
      <c r="P111" s="579"/>
      <c r="Q111" s="579"/>
      <c r="R111" s="579"/>
      <c r="S111" s="579"/>
      <c r="T111" s="579"/>
      <c r="U111" s="579"/>
      <c r="V111" s="579"/>
      <c r="W111" s="579"/>
      <c r="X111" s="579"/>
      <c r="Y111" s="579"/>
      <c r="Z111" s="579"/>
      <c r="AA111" s="579"/>
      <c r="AB111" s="579"/>
      <c r="AC111" s="579"/>
      <c r="AD111" s="579"/>
      <c r="AE111" s="579"/>
      <c r="AF111" s="579"/>
      <c r="AG111" s="579"/>
      <c r="AH111" s="579"/>
      <c r="AI111" s="579"/>
      <c r="AJ111" s="579"/>
      <c r="AK111" s="579"/>
      <c r="AL111" s="579"/>
      <c r="AM111" s="579"/>
      <c r="AN111" s="579"/>
      <c r="AO111" s="579"/>
      <c r="AP111" s="579"/>
      <c r="AQ111" s="579"/>
      <c r="AR111" s="579"/>
      <c r="AS111" s="579"/>
      <c r="AT111" s="579"/>
      <c r="AU111" s="579"/>
      <c r="AV111" s="579"/>
      <c r="AW111" s="579"/>
      <c r="AX111" s="161"/>
      <c r="AY111" s="161"/>
      <c r="AZ111" s="161"/>
      <c r="BA111" s="162"/>
      <c r="BB111" s="162"/>
      <c r="BC111" s="162"/>
      <c r="BD111" s="162"/>
      <c r="BE111" s="162"/>
      <c r="BF111" s="162"/>
    </row>
    <row r="112" spans="2:58" s="164" customFormat="1" ht="17.25" customHeight="1" x14ac:dyDescent="0.25">
      <c r="B112" s="579"/>
      <c r="C112" s="579"/>
      <c r="D112" s="579"/>
      <c r="E112" s="579"/>
      <c r="F112" s="579"/>
      <c r="G112" s="579"/>
      <c r="H112" s="579"/>
      <c r="I112" s="579"/>
      <c r="J112" s="579"/>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P112" s="579"/>
      <c r="AQ112" s="579"/>
      <c r="AR112" s="579"/>
      <c r="AS112" s="579"/>
      <c r="AT112" s="579"/>
      <c r="AU112" s="579"/>
      <c r="AV112" s="579"/>
      <c r="AW112" s="579"/>
      <c r="AX112" s="161"/>
      <c r="AY112" s="161"/>
      <c r="AZ112" s="161"/>
      <c r="BA112" s="162"/>
      <c r="BB112" s="162"/>
      <c r="BC112" s="162"/>
      <c r="BD112" s="162"/>
      <c r="BE112" s="162"/>
      <c r="BF112" s="162"/>
    </row>
    <row r="113" spans="2:58" s="164" customFormat="1" ht="17.25" customHeight="1" x14ac:dyDescent="0.25">
      <c r="B113" s="579"/>
      <c r="C113" s="579"/>
      <c r="D113" s="579"/>
      <c r="E113" s="579"/>
      <c r="F113" s="579"/>
      <c r="G113" s="579"/>
      <c r="H113" s="579"/>
      <c r="I113" s="579"/>
      <c r="J113" s="579"/>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9"/>
      <c r="AJ113" s="579"/>
      <c r="AK113" s="579"/>
      <c r="AL113" s="579"/>
      <c r="AM113" s="579"/>
      <c r="AN113" s="579"/>
      <c r="AO113" s="579"/>
      <c r="AP113" s="579"/>
      <c r="AQ113" s="579"/>
      <c r="AR113" s="579"/>
      <c r="AS113" s="579"/>
      <c r="AT113" s="579"/>
      <c r="AU113" s="579"/>
      <c r="AV113" s="579"/>
      <c r="AW113" s="579"/>
      <c r="AX113" s="161"/>
      <c r="AY113" s="161"/>
      <c r="AZ113" s="161"/>
      <c r="BA113" s="162"/>
      <c r="BB113" s="162"/>
      <c r="BC113" s="162"/>
      <c r="BD113" s="162"/>
      <c r="BE113" s="162"/>
      <c r="BF113" s="162"/>
    </row>
    <row r="114" spans="2:58" s="164" customFormat="1" ht="71.25" customHeight="1" x14ac:dyDescent="0.25">
      <c r="B114" s="579"/>
      <c r="C114" s="579"/>
      <c r="D114" s="579"/>
      <c r="E114" s="579"/>
      <c r="F114" s="579"/>
      <c r="G114" s="579"/>
      <c r="H114" s="579"/>
      <c r="I114" s="579"/>
      <c r="J114" s="579"/>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9"/>
      <c r="AJ114" s="579"/>
      <c r="AK114" s="579"/>
      <c r="AL114" s="579"/>
      <c r="AM114" s="579"/>
      <c r="AN114" s="579"/>
      <c r="AO114" s="579"/>
      <c r="AP114" s="579"/>
      <c r="AQ114" s="579"/>
      <c r="AR114" s="579"/>
      <c r="AS114" s="579"/>
      <c r="AT114" s="579"/>
      <c r="AU114" s="579"/>
      <c r="AV114" s="579"/>
      <c r="AW114" s="579"/>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580" t="s">
        <v>61</v>
      </c>
      <c r="H116" s="580"/>
      <c r="I116" s="580"/>
      <c r="J116" s="580"/>
      <c r="K116" s="580"/>
      <c r="L116" s="580"/>
      <c r="M116" s="580"/>
      <c r="N116" s="580"/>
      <c r="O116" s="580"/>
      <c r="P116" s="580"/>
      <c r="Q116" s="580"/>
      <c r="R116" s="580"/>
      <c r="S116" s="580"/>
      <c r="T116" s="580"/>
      <c r="U116" s="580"/>
      <c r="V116" s="580"/>
      <c r="W116" s="580"/>
      <c r="X116" s="580"/>
      <c r="Y116" s="580"/>
      <c r="Z116" s="580"/>
      <c r="AA116" s="580"/>
      <c r="AB116" s="580"/>
      <c r="AC116" s="580"/>
      <c r="AD116" s="580"/>
      <c r="AE116" s="580"/>
      <c r="AF116" s="580"/>
      <c r="AG116" s="580"/>
      <c r="AH116" s="580"/>
      <c r="AI116" s="580"/>
      <c r="AJ116" s="336"/>
      <c r="AK116" s="576" t="s">
        <v>62</v>
      </c>
      <c r="AL116" s="576"/>
      <c r="AM116" s="576"/>
      <c r="AN116" s="576"/>
      <c r="AO116" s="576"/>
      <c r="AP116" s="576"/>
      <c r="AQ116" s="576"/>
      <c r="AR116" s="576"/>
      <c r="AS116" s="576"/>
      <c r="AT116" s="576"/>
      <c r="AU116" s="576"/>
      <c r="AV116" s="576"/>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580"/>
      <c r="H117" s="580"/>
      <c r="I117" s="580"/>
      <c r="J117" s="580"/>
      <c r="K117" s="580"/>
      <c r="L117" s="580"/>
      <c r="M117" s="580"/>
      <c r="N117" s="580"/>
      <c r="O117" s="580"/>
      <c r="P117" s="580"/>
      <c r="Q117" s="580"/>
      <c r="R117" s="580"/>
      <c r="S117" s="580"/>
      <c r="T117" s="580"/>
      <c r="U117" s="580"/>
      <c r="V117" s="580"/>
      <c r="W117" s="580"/>
      <c r="X117" s="580"/>
      <c r="Y117" s="580"/>
      <c r="Z117" s="580"/>
      <c r="AA117" s="580"/>
      <c r="AB117" s="580"/>
      <c r="AC117" s="580"/>
      <c r="AD117" s="580"/>
      <c r="AE117" s="580"/>
      <c r="AF117" s="580"/>
      <c r="AG117" s="580"/>
      <c r="AH117" s="580"/>
      <c r="AI117" s="580"/>
      <c r="AJ117" s="336"/>
      <c r="AK117" s="593"/>
      <c r="AL117" s="593"/>
      <c r="AM117" s="593"/>
      <c r="AN117" s="593"/>
      <c r="AO117" s="593"/>
      <c r="AP117" s="593"/>
      <c r="AQ117" s="593"/>
      <c r="AR117" s="593"/>
      <c r="AS117" s="593"/>
      <c r="AT117" s="593"/>
      <c r="AU117" s="593"/>
      <c r="AV117" s="593"/>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580"/>
      <c r="H118" s="580"/>
      <c r="I118" s="580"/>
      <c r="J118" s="580"/>
      <c r="K118" s="580"/>
      <c r="L118" s="580"/>
      <c r="M118" s="580"/>
      <c r="N118" s="580"/>
      <c r="O118" s="580"/>
      <c r="P118" s="580"/>
      <c r="Q118" s="580"/>
      <c r="R118" s="580"/>
      <c r="S118" s="580"/>
      <c r="T118" s="580"/>
      <c r="U118" s="580"/>
      <c r="V118" s="580"/>
      <c r="W118" s="580"/>
      <c r="X118" s="580"/>
      <c r="Y118" s="580"/>
      <c r="Z118" s="580"/>
      <c r="AA118" s="580"/>
      <c r="AB118" s="580"/>
      <c r="AC118" s="580"/>
      <c r="AD118" s="580"/>
      <c r="AE118" s="580"/>
      <c r="AF118" s="580"/>
      <c r="AG118" s="580"/>
      <c r="AH118" s="580"/>
      <c r="AI118" s="580"/>
      <c r="AJ118" s="339"/>
      <c r="AK118" s="593"/>
      <c r="AL118" s="593"/>
      <c r="AM118" s="593"/>
      <c r="AN118" s="593"/>
      <c r="AO118" s="593"/>
      <c r="AP118" s="593"/>
      <c r="AQ118" s="593"/>
      <c r="AR118" s="593"/>
      <c r="AS118" s="593"/>
      <c r="AT118" s="593"/>
      <c r="AU118" s="593"/>
      <c r="AV118" s="593"/>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580"/>
      <c r="H119" s="580"/>
      <c r="I119" s="580"/>
      <c r="J119" s="580"/>
      <c r="K119" s="580"/>
      <c r="L119" s="580"/>
      <c r="M119" s="580"/>
      <c r="N119" s="580"/>
      <c r="O119" s="580"/>
      <c r="P119" s="580"/>
      <c r="Q119" s="580"/>
      <c r="R119" s="580"/>
      <c r="S119" s="580"/>
      <c r="T119" s="580"/>
      <c r="U119" s="580"/>
      <c r="V119" s="580"/>
      <c r="W119" s="580"/>
      <c r="X119" s="580"/>
      <c r="Y119" s="580"/>
      <c r="Z119" s="580"/>
      <c r="AA119" s="580"/>
      <c r="AB119" s="580"/>
      <c r="AC119" s="580"/>
      <c r="AD119" s="580"/>
      <c r="AE119" s="580"/>
      <c r="AF119" s="580"/>
      <c r="AG119" s="580"/>
      <c r="AH119" s="580"/>
      <c r="AI119" s="580"/>
      <c r="AJ119" s="337"/>
      <c r="AK119" s="593"/>
      <c r="AL119" s="593"/>
      <c r="AM119" s="593"/>
      <c r="AN119" s="593"/>
      <c r="AO119" s="593"/>
      <c r="AP119" s="593"/>
      <c r="AQ119" s="593"/>
      <c r="AR119" s="593"/>
      <c r="AS119" s="593"/>
      <c r="AT119" s="593"/>
      <c r="AU119" s="593"/>
      <c r="AV119" s="593"/>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93"/>
      <c r="AL120" s="593"/>
      <c r="AM120" s="593"/>
      <c r="AN120" s="593"/>
      <c r="AO120" s="593"/>
      <c r="AP120" s="593"/>
      <c r="AQ120" s="593"/>
      <c r="AR120" s="593"/>
      <c r="AS120" s="593"/>
      <c r="AT120" s="593"/>
      <c r="AU120" s="593"/>
      <c r="AV120" s="593"/>
      <c r="AW120" s="343"/>
      <c r="AX120" s="111"/>
      <c r="AY120" s="111"/>
      <c r="AZ120" s="111"/>
    </row>
    <row r="121" spans="2:58" s="167" customFormat="1" ht="16.5" customHeight="1" x14ac:dyDescent="0.25">
      <c r="B121" s="341"/>
      <c r="C121" s="570" t="s">
        <v>63</v>
      </c>
      <c r="D121" s="570"/>
      <c r="E121" s="570"/>
      <c r="F121" s="570"/>
      <c r="G121" s="570"/>
      <c r="H121" s="344"/>
      <c r="I121" s="337"/>
      <c r="J121" s="337"/>
      <c r="K121" s="337"/>
      <c r="L121" s="566"/>
      <c r="M121" s="571"/>
      <c r="N121" s="571"/>
      <c r="O121" s="571"/>
      <c r="P121" s="571"/>
      <c r="Q121" s="571"/>
      <c r="R121" s="567"/>
      <c r="S121" s="337"/>
      <c r="T121" s="337"/>
      <c r="U121" s="337"/>
      <c r="V121" s="337"/>
      <c r="W121" s="572" t="s">
        <v>64</v>
      </c>
      <c r="X121" s="572"/>
      <c r="Y121" s="349"/>
      <c r="Z121" s="345"/>
      <c r="AA121" s="349"/>
      <c r="AB121" s="345"/>
      <c r="AC121" s="566"/>
      <c r="AD121" s="567"/>
      <c r="AE121" s="343"/>
      <c r="AF121" s="343"/>
      <c r="AG121" s="343"/>
      <c r="AH121" s="343"/>
      <c r="AI121" s="343"/>
      <c r="AJ121" s="337"/>
      <c r="AK121" s="593"/>
      <c r="AL121" s="593"/>
      <c r="AM121" s="593"/>
      <c r="AN121" s="593"/>
      <c r="AO121" s="593"/>
      <c r="AP121" s="593"/>
      <c r="AQ121" s="593"/>
      <c r="AR121" s="593"/>
      <c r="AS121" s="593"/>
      <c r="AT121" s="593"/>
      <c r="AU121" s="593"/>
      <c r="AV121" s="593"/>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93"/>
      <c r="AL122" s="593"/>
      <c r="AM122" s="593"/>
      <c r="AN122" s="593"/>
      <c r="AO122" s="593"/>
      <c r="AP122" s="593"/>
      <c r="AQ122" s="593"/>
      <c r="AR122" s="593"/>
      <c r="AS122" s="593"/>
      <c r="AT122" s="593"/>
      <c r="AU122" s="593"/>
      <c r="AV122" s="593"/>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581" t="s">
        <v>186</v>
      </c>
      <c r="C126" s="581"/>
      <c r="D126" s="581"/>
      <c r="E126" s="581"/>
      <c r="F126" s="581"/>
      <c r="G126" s="581"/>
      <c r="H126" s="581"/>
      <c r="I126" s="581"/>
      <c r="J126" s="581"/>
      <c r="K126" s="581"/>
      <c r="L126" s="581"/>
      <c r="M126" s="581"/>
      <c r="N126" s="581"/>
      <c r="O126" s="581"/>
      <c r="P126" s="581"/>
      <c r="Q126" s="581"/>
      <c r="R126" s="581"/>
      <c r="S126" s="581"/>
      <c r="T126" s="581"/>
      <c r="U126" s="581"/>
      <c r="V126" s="581"/>
      <c r="W126" s="581"/>
      <c r="X126" s="581"/>
      <c r="Y126" s="581"/>
      <c r="Z126" s="581"/>
      <c r="AA126" s="581"/>
      <c r="AB126" s="581"/>
      <c r="AC126" s="581"/>
      <c r="AD126" s="581"/>
      <c r="AE126" s="581"/>
      <c r="AF126" s="581"/>
      <c r="AG126" s="581"/>
      <c r="AH126" s="581"/>
      <c r="AI126" s="581"/>
      <c r="AJ126" s="581"/>
      <c r="AK126" s="581"/>
      <c r="AL126" s="581"/>
      <c r="AM126" s="581"/>
      <c r="AN126" s="581"/>
      <c r="AO126" s="581"/>
      <c r="AP126" s="581"/>
      <c r="AQ126" s="581"/>
      <c r="AR126" s="581"/>
      <c r="AS126" s="581"/>
      <c r="AT126" s="581"/>
      <c r="AU126" s="581"/>
      <c r="AV126" s="581"/>
      <c r="AW126" s="581"/>
      <c r="AX126" s="173"/>
      <c r="AY126" s="174"/>
    </row>
    <row r="127" spans="2:58" s="175" customFormat="1" ht="12.75" customHeight="1" x14ac:dyDescent="0.25">
      <c r="B127" s="582"/>
      <c r="C127" s="582"/>
      <c r="D127" s="582"/>
      <c r="E127" s="582"/>
      <c r="F127" s="582"/>
      <c r="G127" s="582"/>
      <c r="H127" s="582"/>
      <c r="I127" s="582"/>
      <c r="J127" s="582"/>
      <c r="K127" s="582"/>
      <c r="L127" s="582"/>
      <c r="M127" s="582"/>
      <c r="N127" s="582"/>
      <c r="O127" s="582"/>
      <c r="P127" s="582"/>
      <c r="Q127" s="582"/>
      <c r="R127" s="582"/>
      <c r="S127" s="582"/>
      <c r="T127" s="582"/>
      <c r="U127" s="582"/>
      <c r="V127" s="582"/>
      <c r="W127" s="582"/>
      <c r="X127" s="582"/>
      <c r="Y127" s="582"/>
      <c r="Z127" s="582"/>
      <c r="AA127" s="582"/>
      <c r="AB127" s="582"/>
      <c r="AC127" s="582"/>
      <c r="AD127" s="582"/>
      <c r="AE127" s="582"/>
      <c r="AF127" s="582"/>
      <c r="AG127" s="582"/>
      <c r="AH127" s="582"/>
      <c r="AI127" s="582"/>
      <c r="AJ127" s="582"/>
      <c r="AK127" s="582"/>
      <c r="AL127" s="582"/>
      <c r="AM127" s="582"/>
      <c r="AN127" s="582"/>
      <c r="AO127" s="582"/>
      <c r="AP127" s="582"/>
      <c r="AQ127" s="582"/>
      <c r="AR127" s="582"/>
      <c r="AS127" s="582"/>
      <c r="AT127" s="582"/>
      <c r="AU127" s="582"/>
      <c r="AV127" s="582"/>
      <c r="AW127" s="582"/>
      <c r="AX127" s="173"/>
    </row>
    <row r="128" spans="2:58" s="172" customFormat="1" ht="12.75" x14ac:dyDescent="0.25">
      <c r="B128" s="582"/>
      <c r="C128" s="582"/>
      <c r="D128" s="582"/>
      <c r="E128" s="582"/>
      <c r="F128" s="582"/>
      <c r="G128" s="582"/>
      <c r="H128" s="582"/>
      <c r="I128" s="582"/>
      <c r="J128" s="582"/>
      <c r="K128" s="582"/>
      <c r="L128" s="582"/>
      <c r="M128" s="582"/>
      <c r="N128" s="582"/>
      <c r="O128" s="582"/>
      <c r="P128" s="582"/>
      <c r="Q128" s="582"/>
      <c r="R128" s="582"/>
      <c r="S128" s="582"/>
      <c r="T128" s="582"/>
      <c r="U128" s="582"/>
      <c r="V128" s="582"/>
      <c r="W128" s="582"/>
      <c r="X128" s="582"/>
      <c r="Y128" s="582"/>
      <c r="Z128" s="582"/>
      <c r="AA128" s="582"/>
      <c r="AB128" s="582"/>
      <c r="AC128" s="582"/>
      <c r="AD128" s="582"/>
      <c r="AE128" s="582"/>
      <c r="AF128" s="582"/>
      <c r="AG128" s="582"/>
      <c r="AH128" s="582"/>
      <c r="AI128" s="582"/>
      <c r="AJ128" s="582"/>
      <c r="AK128" s="582"/>
      <c r="AL128" s="582"/>
      <c r="AM128" s="582"/>
      <c r="AN128" s="582"/>
      <c r="AO128" s="582"/>
      <c r="AP128" s="582"/>
      <c r="AQ128" s="582"/>
      <c r="AR128" s="582"/>
      <c r="AS128" s="582"/>
      <c r="AT128" s="582"/>
      <c r="AU128" s="582"/>
      <c r="AV128" s="582"/>
      <c r="AW128" s="582"/>
      <c r="AX128" s="176"/>
    </row>
    <row r="129" spans="2:50" s="172" customFormat="1" ht="12.75" x14ac:dyDescent="0.25">
      <c r="B129" s="582"/>
      <c r="C129" s="582"/>
      <c r="D129" s="582"/>
      <c r="E129" s="582"/>
      <c r="F129" s="582"/>
      <c r="G129" s="582"/>
      <c r="H129" s="582"/>
      <c r="I129" s="582"/>
      <c r="J129" s="582"/>
      <c r="K129" s="582"/>
      <c r="L129" s="582"/>
      <c r="M129" s="582"/>
      <c r="N129" s="582"/>
      <c r="O129" s="582"/>
      <c r="P129" s="582"/>
      <c r="Q129" s="582"/>
      <c r="R129" s="582"/>
      <c r="S129" s="582"/>
      <c r="T129" s="582"/>
      <c r="U129" s="582"/>
      <c r="V129" s="582"/>
      <c r="W129" s="582"/>
      <c r="X129" s="582"/>
      <c r="Y129" s="582"/>
      <c r="Z129" s="582"/>
      <c r="AA129" s="582"/>
      <c r="AB129" s="582"/>
      <c r="AC129" s="582"/>
      <c r="AD129" s="582"/>
      <c r="AE129" s="582"/>
      <c r="AF129" s="582"/>
      <c r="AG129" s="582"/>
      <c r="AH129" s="582"/>
      <c r="AI129" s="582"/>
      <c r="AJ129" s="582"/>
      <c r="AK129" s="582"/>
      <c r="AL129" s="582"/>
      <c r="AM129" s="582"/>
      <c r="AN129" s="582"/>
      <c r="AO129" s="582"/>
      <c r="AP129" s="582"/>
      <c r="AQ129" s="582"/>
      <c r="AR129" s="582"/>
      <c r="AS129" s="582"/>
      <c r="AT129" s="582"/>
      <c r="AU129" s="582"/>
      <c r="AV129" s="582"/>
      <c r="AW129" s="582"/>
      <c r="AX129" s="176"/>
    </row>
    <row r="130" spans="2:50" s="172" customFormat="1" ht="12.75" x14ac:dyDescent="0.25">
      <c r="B130" s="582"/>
      <c r="C130" s="582"/>
      <c r="D130" s="582"/>
      <c r="E130" s="582"/>
      <c r="F130" s="582"/>
      <c r="G130" s="582"/>
      <c r="H130" s="582"/>
      <c r="I130" s="582"/>
      <c r="J130" s="582"/>
      <c r="K130" s="582"/>
      <c r="L130" s="582"/>
      <c r="M130" s="582"/>
      <c r="N130" s="582"/>
      <c r="O130" s="582"/>
      <c r="P130" s="582"/>
      <c r="Q130" s="582"/>
      <c r="R130" s="582"/>
      <c r="S130" s="582"/>
      <c r="T130" s="582"/>
      <c r="U130" s="582"/>
      <c r="V130" s="582"/>
      <c r="W130" s="582"/>
      <c r="X130" s="582"/>
      <c r="Y130" s="582"/>
      <c r="Z130" s="582"/>
      <c r="AA130" s="582"/>
      <c r="AB130" s="582"/>
      <c r="AC130" s="582"/>
      <c r="AD130" s="582"/>
      <c r="AE130" s="582"/>
      <c r="AF130" s="582"/>
      <c r="AG130" s="582"/>
      <c r="AH130" s="582"/>
      <c r="AI130" s="582"/>
      <c r="AJ130" s="582"/>
      <c r="AK130" s="582"/>
      <c r="AL130" s="582"/>
      <c r="AM130" s="582"/>
      <c r="AN130" s="582"/>
      <c r="AO130" s="582"/>
      <c r="AP130" s="582"/>
      <c r="AQ130" s="582"/>
      <c r="AR130" s="582"/>
      <c r="AS130" s="582"/>
      <c r="AT130" s="582"/>
      <c r="AU130" s="582"/>
      <c r="AV130" s="582"/>
      <c r="AW130" s="582"/>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577" t="s">
        <v>88</v>
      </c>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7"/>
      <c r="AK132" s="577"/>
      <c r="AL132" s="577"/>
      <c r="AM132" s="577"/>
      <c r="AN132" s="577"/>
      <c r="AO132" s="577"/>
      <c r="AP132" s="577"/>
      <c r="AQ132" s="577"/>
      <c r="AR132" s="577"/>
      <c r="AS132" s="577"/>
      <c r="AT132" s="577"/>
      <c r="AU132" s="577"/>
      <c r="AV132" s="577"/>
      <c r="AW132" s="577"/>
      <c r="AX132" s="176"/>
    </row>
    <row r="133" spans="2:50" s="172" customFormat="1" ht="12.75" x14ac:dyDescent="0.2">
      <c r="C133" s="179"/>
      <c r="D133" s="179"/>
      <c r="E133" s="179"/>
      <c r="F133" s="179"/>
      <c r="G133" s="179"/>
      <c r="H133" s="179"/>
      <c r="I133" s="179"/>
      <c r="J133" s="179"/>
      <c r="K133" s="179"/>
      <c r="L133" s="179"/>
      <c r="M133" s="577"/>
      <c r="N133" s="577"/>
      <c r="O133" s="577"/>
      <c r="P133" s="577"/>
      <c r="Q133" s="577"/>
      <c r="R133" s="577"/>
      <c r="S133" s="577"/>
      <c r="T133" s="577"/>
      <c r="U133" s="577"/>
      <c r="V133" s="577"/>
      <c r="W133" s="577"/>
      <c r="X133" s="577"/>
      <c r="Y133" s="577"/>
      <c r="Z133" s="577"/>
      <c r="AA133" s="577"/>
      <c r="AB133" s="577"/>
      <c r="AC133" s="577"/>
      <c r="AD133" s="577"/>
      <c r="AE133" s="577"/>
      <c r="AF133" s="577"/>
      <c r="AG133" s="577"/>
      <c r="AH133" s="577"/>
      <c r="AI133" s="577"/>
      <c r="AJ133" s="577"/>
      <c r="AK133" s="577"/>
      <c r="AL133" s="577"/>
      <c r="AM133" s="577"/>
      <c r="AN133" s="577"/>
      <c r="AO133" s="577"/>
      <c r="AP133" s="577"/>
      <c r="AQ133" s="577"/>
      <c r="AR133" s="577"/>
      <c r="AS133" s="577"/>
      <c r="AT133" s="577"/>
      <c r="AU133" s="577"/>
      <c r="AV133" s="577"/>
      <c r="AW133" s="577"/>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65</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66</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105</v>
      </c>
      <c r="R150" s="195"/>
    </row>
    <row r="151" spans="2:49" s="172" customFormat="1" ht="14.25" hidden="1" x14ac:dyDescent="0.2">
      <c r="C151" s="185"/>
      <c r="Q151" s="196" t="s">
        <v>106</v>
      </c>
      <c r="R151" s="195"/>
    </row>
    <row r="152" spans="2:49" s="172" customFormat="1" ht="14.25" hidden="1" x14ac:dyDescent="0.2">
      <c r="C152" s="185"/>
      <c r="Q152" s="196" t="s">
        <v>107</v>
      </c>
      <c r="R152" s="195"/>
    </row>
    <row r="153" spans="2:49" s="172" customFormat="1" ht="12.75" hidden="1" x14ac:dyDescent="0.2">
      <c r="C153" s="185"/>
      <c r="Q153" s="196" t="s">
        <v>108</v>
      </c>
    </row>
    <row r="154" spans="2:49" s="172" customFormat="1" ht="12.75" hidden="1" x14ac:dyDescent="0.2">
      <c r="C154" s="185"/>
    </row>
    <row r="155" spans="2:49" s="172" customFormat="1" ht="12.75" hidden="1" x14ac:dyDescent="0.2">
      <c r="C155" s="185"/>
      <c r="R155" s="172" t="s">
        <v>67</v>
      </c>
    </row>
    <row r="156" spans="2:49" s="172" customFormat="1" ht="12.75" hidden="1" x14ac:dyDescent="0.25">
      <c r="R156" s="172" t="s">
        <v>68</v>
      </c>
    </row>
    <row r="157" spans="2:49" s="172" customFormat="1" ht="12.75" hidden="1" x14ac:dyDescent="0.25"/>
    <row r="158" spans="2:49" s="172" customFormat="1" ht="12.75" hidden="1" x14ac:dyDescent="0.25"/>
    <row r="159" spans="2:49" s="172" customFormat="1" ht="12.75" hidden="1" x14ac:dyDescent="0.25">
      <c r="R159" s="172" t="s">
        <v>97</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kUwhhj01SwBaLWBdHLirp6LRw0vSVcfdk1aZBinUZw35vWloYM31QL5c19HIbJLSUJCKFG+084NWA2LAY9K3mg==" saltValue="iPSSVHex1zYgX0l1kzLXkA==" spinCount="100000" sheet="1" objects="1" scenarios="1"/>
  <customSheetViews>
    <customSheetView guid="{8BBDF041-1EC5-4F43-8AC5-BFD5AE5CB39A}" scale="60" showPageBreaks="1" zeroValues="0" fitToPage="1" printArea="1" hiddenRows="1" view="pageBreakPreview">
      <selection activeCell="X17" sqref="X17"/>
      <colBreaks count="1" manualBreakCount="1">
        <brk id="50" max="1048575" man="1"/>
      </colBreaks>
      <pageMargins left="0" right="0" top="0" bottom="0" header="0" footer="0"/>
      <printOptions horizontalCentered="1" verticalCentered="1"/>
      <pageSetup paperSize="9" scale="57" fitToWidth="0" orientation="portrait" r:id="rId1"/>
    </customSheetView>
  </customSheetViews>
  <mergeCells count="137">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s>
  <dataValidations count="56">
    <dataValidation errorStyle="information" allowBlank="1" showInputMessage="1" showErrorMessage="1" error="Données non valides" promptTitle="Données nécessaires" sqref="M22:Y22" xr:uid="{6A3BF82D-B525-4FC4-8B04-54E4D985DAA5}"/>
    <dataValidation allowBlank="1" showErrorMessage="1" promptTitle="Optiion gestion pilotée du PERCO" sqref="AW105 AW115 AW101:AW103 AW107:AW108" xr:uid="{A44BEC11-9CEE-4EC0-BDCA-5D37C2D03A46}"/>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31B9BB1D-35CF-42D5-98A7-5651579E4D05}"/>
    <dataValidation allowBlank="1" showInputMessage="1" showErrorMessage="1" sqref="AW13:IA13 AK19 AN19:AW19 Z28:IA28 AU14" xr:uid="{2FF2E780-1BB9-4823-804D-51D607FEB72C}"/>
    <dataValidation allowBlank="1" showInputMessage="1" showErrorMessage="1" promptTitle="Numéro sécurité sociale" prompt="Données obligatoires" sqref="AA6 AA23" xr:uid="{4F6151D0-49E6-42F0-8A42-CC5A6B6A07C4}"/>
    <dataValidation allowBlank="1" showInputMessage="1" showErrorMessage="1" prompt="Merci d'indiquer vos noms et prénoms en majuscules" sqref="Z10 Z7:Z8" xr:uid="{AB3A06E1-F766-448C-97D3-FBD71C3627AD}"/>
    <dataValidation errorStyle="information" allowBlank="1" showInputMessage="1" showErrorMessage="1" error="Données non valides" sqref="AH13:AV13" xr:uid="{BAE373DA-F904-47AF-8CBE-9EBC2F8EAB57}"/>
    <dataValidation type="list" allowBlank="1" showInputMessage="1" showErrorMessage="1" sqref="C116" xr:uid="{56A81F34-4D55-42EB-912E-23CC53824458}">
      <formula1>$R$158:$R$159</formula1>
    </dataValidation>
    <dataValidation type="list" allowBlank="1" showInputMessage="1" showErrorMessage="1" sqref="M15:Y15" xr:uid="{0FF6B1CA-3BB2-483E-9288-53F5BB4A06BC}">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749E0EEA-A94E-4DA5-8062-548D5A624499}">
      <formula1>$Q$151:$Q$152</formula1>
    </dataValidation>
    <dataValidation type="custom" showInputMessage="1" showErrorMessage="1" errorTitle="Information épargnant manquante" error="Vous devez renseigner toutes les informations personnelles de l’épargnant afin de réaliser la répartition des versements. " sqref="AN44:AV45" xr:uid="{4E07C894-8F8E-468A-BBFF-6F5CD093716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6:AB37" xr:uid="{B6FB9D0D-C7A5-4465-A026-D58DFCF4765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6:AL77" xr:uid="{482D4A06-C6A0-4641-B1BD-B766960FF15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4:AL75" xr:uid="{F0F6FABF-6D21-4E47-8475-22B7FD705EF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2:AL73" xr:uid="{E640C51B-BA9F-401F-A2F5-F43F8138AF4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0:AL71" xr:uid="{992DB59E-8D44-4D36-B9C6-73BA722189D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8:AL69" xr:uid="{D4FB5830-0049-4847-81C5-2B893B456BF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6:AL67" xr:uid="{FA3480ED-40B5-4445-A510-4E6A3E7C2E4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4:AL65" xr:uid="{70F0FB2D-DA20-4F50-9EC5-B5718929687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2:AL63" xr:uid="{91022D4B-2071-4BAA-9C86-BC4ADA64126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0:AL61" xr:uid="{FC7D0943-47DC-41BC-AE13-9742D77D8BF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8:AL59" xr:uid="{430B8663-B0E4-4513-95FD-6E13451AAC6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6:AL57" xr:uid="{3E5BE947-6615-48DA-A827-2B90433D172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4:AL55" xr:uid="{BA303C09-DD62-470D-97A4-4B75E083E20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2:AL53" xr:uid="{CF85AB0D-0F9F-49EB-8C10-4E760FBE290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0:AL51" xr:uid="{CC9CD498-A828-4EC1-A068-47FD7BCF498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8:AL49" xr:uid="{5E59372E-6155-4A94-8A10-64553B16CE3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6:AL47" xr:uid="{36D9C23F-2237-4A3A-AFD2-32DBEC34A3F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4:AL45" xr:uid="{19F44035-946A-48AA-B7D9-9654018D494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2:AL43" xr:uid="{87BB1757-B0D6-435E-96D6-C33D136BEF4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0:AL41" xr:uid="{90F563C8-1213-4A2C-ACF0-2239D8CA503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8:AL39" xr:uid="{879ACC0E-66BD-4AA5-AC7A-373328FA205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6:AL37" xr:uid="{0171B1C9-C623-4A7D-9CE4-B3B825CE518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8:AB79" xr:uid="{A1FBFF1A-1290-485C-BAF9-CF27617266A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6:AB77" xr:uid="{DB7C4A89-79AE-4C53-A2F4-AD26B374869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4:AB75" xr:uid="{A24A65CA-7B3C-49C9-BB74-6587AEBF9AE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2:AB73" xr:uid="{F032749C-6336-4523-8170-602E73BE0D4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0:AB71" xr:uid="{26B73D6B-B5CD-4519-A8F8-C3BD8505748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8:AB69" xr:uid="{430EE8EE-D5CA-4C8F-BB76-5229E0A6249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6:AB67" xr:uid="{EC6F19B5-0A6C-4F94-B13E-32B973655D6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4:AB65" xr:uid="{90D704D1-660B-404B-B20B-588090AB109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2:AB63" xr:uid="{206643D2-6666-401A-B766-17299331C32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0:AB61" xr:uid="{91871CED-CB43-4300-9D01-B9E4AFFFC41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8:AB59" xr:uid="{BC19F0D0-8CE6-45AF-A700-6E4C8F7094C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6:AB57" xr:uid="{C6ADE328-EC74-41EF-8A04-3B7CB507978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4:AB55" xr:uid="{1EFBE46F-8A99-4837-96D8-BF82123D694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2:AB53" xr:uid="{5E98C3D6-6DC3-4110-9659-7C603105D4B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0:AB51" xr:uid="{6B38264B-C136-48D6-9288-B10AF64E371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8:AB49" xr:uid="{2F5CA73D-9290-4C56-BFA0-675A158876A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6:AB47" xr:uid="{3FD97BDA-EF5C-441A-849E-9906DFA6868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4:AB45" xr:uid="{66ED9598-C478-49CE-A382-DEDA4406EFB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2:AB43" xr:uid="{0C0491EF-A76B-4EAA-940D-E75CA629AEA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0:AB41" xr:uid="{EEB5282B-5D30-4ABB-BFF1-DD94839F5EF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8:AB39" xr:uid="{BFFEE13F-8B77-44CF-9236-688E009851A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8:AL79" xr:uid="{03B4296F-74B9-4860-A26D-B2121F6E6CB8}">
      <formula1>AND(T5&lt;&gt;"",M7&lt;&gt;"",M9&lt;&gt;"",Y9&lt;&gt;"",M11&lt;&gt;"",M13&lt;&gt;"",T13&lt;&gt;"",M15&lt;&gt;"",AH5&lt;&gt;"",AH7&lt;&gt;"",AH9&lt;&gt;"",AH11&lt;&gt;"",AH13&lt;&gt;"",AH15&lt;&gt;"")</formula1>
    </dataValidation>
    <dataValidation type="textLength" allowBlank="1" showInputMessage="1" showErrorMessage="1" errorTitle="N° de Sécurité sociale invalide" error="Veuillez saisir un numéro de Sécurité sociale à 13 ou 15 chiffres." prompt="Compris en 13 et 15 caractères (la clé n'est pas obligatoire)_x000a_" sqref="M7:Y7" xr:uid="{37878D1F-94AA-4A4E-B754-F251F3F080F7}">
      <formula1>13</formula1>
      <formula2>15</formula2>
    </dataValidation>
  </dataValidations>
  <hyperlinks>
    <hyperlink ref="AP96:AW99" location="'Modalités de versement'!A1" display="Plus d'information &gt;" xr:uid="{EF36DB27-6890-4D98-8B74-B3C55A66FDD9}"/>
  </hyperlinks>
  <printOptions horizontalCentered="1" verticalCentered="1"/>
  <pageMargins left="0" right="0" top="0" bottom="0" header="0" footer="0"/>
  <pageSetup paperSize="9" scale="57" fitToWidth="0"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1284" r:id="rId5" name="Check Box 20">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1285" r:id="rId6" name="Check Box 21">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1286" r:id="rId7" name="Check Box 22">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1287" r:id="rId8" name="Check Box 23">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1290" r:id="rId9" name="Check Box 26">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1291" r:id="rId10" name="Check Box 27">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AB7A71C4-0212-49AD-967B-0ABBEC7A9143}">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13A66DC-DE72-43EA-BAAF-CDEB7B695969}">
          <x14:formula1>
            <xm:f>Données!$C$16:$C$19</xm:f>
          </x14:formula1>
          <xm:sqref>AN38</xm:sqref>
        </x14:dataValidation>
        <x14:dataValidation type="list" allowBlank="1" showInputMessage="1" showErrorMessage="1" xr:uid="{4ACFAB3D-3E7C-4305-9508-130A29120A68}">
          <x14:formula1>
            <xm:f>Données!$C$36:$C$38</xm:f>
          </x14:formula1>
          <xm:sqref>M5:Q5</xm:sqref>
        </x14:dataValidation>
        <x14:dataValidation type="list" allowBlank="1" showInputMessage="1" showErrorMessage="1" xr:uid="{8ED334A5-69EB-4A79-8CB5-50F10E6B03EC}">
          <x14:formula1>
            <xm:f>Données!$C$28:$C$31</xm:f>
          </x14:formula1>
          <xm:sqref>M17:Y17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A311F-3D87-4F2E-AC54-02275B335E9F}">
  <sheetPr codeName="Feuil8">
    <pageSetUpPr fitToPage="1"/>
  </sheetPr>
  <dimension ref="B1:CG569"/>
  <sheetViews>
    <sheetView showZeros="0" zoomScaleNormal="100" workbookViewId="0">
      <selection activeCell="M5" sqref="M5:Q5"/>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17" t="s">
        <v>52</v>
      </c>
      <c r="C1" s="517"/>
      <c r="D1" s="517"/>
      <c r="E1" s="517"/>
      <c r="F1" s="517"/>
      <c r="G1" s="517"/>
      <c r="H1" s="517"/>
      <c r="I1" s="517"/>
      <c r="J1" s="517"/>
      <c r="K1" s="517"/>
      <c r="L1" s="517"/>
      <c r="M1" s="517"/>
      <c r="N1" s="517"/>
      <c r="O1" s="517"/>
      <c r="P1" s="517"/>
      <c r="Q1" s="517"/>
      <c r="R1" s="517"/>
      <c r="S1" s="517"/>
      <c r="T1" s="517"/>
      <c r="U1" s="517"/>
      <c r="V1" s="517"/>
      <c r="W1" s="517"/>
      <c r="X1" s="517"/>
      <c r="Y1" s="517"/>
      <c r="Z1" s="517"/>
      <c r="AA1" s="517"/>
      <c r="AB1" s="517"/>
      <c r="AC1" s="517"/>
      <c r="AD1" s="517"/>
      <c r="AE1" s="517"/>
      <c r="AF1" s="517"/>
      <c r="AG1" s="517"/>
      <c r="AH1" s="517"/>
      <c r="AI1" s="517"/>
      <c r="AJ1" s="517"/>
      <c r="AK1" s="517"/>
      <c r="AL1" s="517"/>
      <c r="AM1" s="517"/>
      <c r="AN1" s="517"/>
      <c r="AO1" s="517"/>
      <c r="AP1" s="517"/>
      <c r="AQ1" s="517"/>
      <c r="AR1" s="517"/>
      <c r="AS1" s="517"/>
      <c r="AT1" s="517"/>
      <c r="AU1" s="517"/>
      <c r="AV1" s="517"/>
      <c r="AW1" s="517"/>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18" t="s">
        <v>69</v>
      </c>
      <c r="C3" s="518"/>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518"/>
      <c r="AJ3" s="518"/>
      <c r="AK3" s="518"/>
      <c r="AL3" s="518"/>
      <c r="AM3" s="518"/>
      <c r="AN3" s="518"/>
      <c r="AO3" s="518"/>
      <c r="AP3" s="518"/>
      <c r="AQ3" s="518"/>
      <c r="AR3" s="518"/>
      <c r="AS3" s="518"/>
      <c r="AT3" s="518"/>
      <c r="AU3" s="518"/>
      <c r="AV3" s="518"/>
      <c r="AW3" s="518"/>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151</v>
      </c>
      <c r="D5" s="243"/>
      <c r="E5" s="243"/>
      <c r="F5" s="244"/>
      <c r="G5" s="245"/>
      <c r="H5" s="245"/>
      <c r="I5" s="245"/>
      <c r="J5" s="245"/>
      <c r="K5" s="245"/>
      <c r="L5" s="245"/>
      <c r="M5" s="529"/>
      <c r="N5" s="530"/>
      <c r="O5" s="530"/>
      <c r="P5" s="530"/>
      <c r="Q5" s="531"/>
      <c r="R5" s="525" t="s">
        <v>188</v>
      </c>
      <c r="S5" s="525"/>
      <c r="T5" s="477"/>
      <c r="U5" s="478"/>
      <c r="V5" s="478"/>
      <c r="W5" s="478"/>
      <c r="X5" s="478"/>
      <c r="Y5" s="479"/>
      <c r="Z5" s="246"/>
      <c r="AA5" s="242"/>
      <c r="AB5" s="242" t="s">
        <v>189</v>
      </c>
      <c r="AC5" s="237"/>
      <c r="AD5" s="246"/>
      <c r="AE5" s="237"/>
      <c r="AF5" s="240"/>
      <c r="AG5" s="240"/>
      <c r="AH5" s="526"/>
      <c r="AI5" s="527"/>
      <c r="AJ5" s="527"/>
      <c r="AK5" s="527"/>
      <c r="AL5" s="527"/>
      <c r="AM5" s="527"/>
      <c r="AN5" s="527"/>
      <c r="AO5" s="527"/>
      <c r="AP5" s="527"/>
      <c r="AQ5" s="527"/>
      <c r="AR5" s="527"/>
      <c r="AS5" s="527"/>
      <c r="AT5" s="527"/>
      <c r="AU5" s="527"/>
      <c r="AV5" s="528"/>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197</v>
      </c>
      <c r="D7" s="243"/>
      <c r="E7" s="243"/>
      <c r="F7" s="244"/>
      <c r="G7" s="248"/>
      <c r="H7" s="248"/>
      <c r="I7" s="248"/>
      <c r="J7" s="248"/>
      <c r="K7" s="248"/>
      <c r="L7" s="249"/>
      <c r="M7" s="519"/>
      <c r="N7" s="520"/>
      <c r="O7" s="520"/>
      <c r="P7" s="520"/>
      <c r="Q7" s="520"/>
      <c r="R7" s="520"/>
      <c r="S7" s="520"/>
      <c r="T7" s="520"/>
      <c r="U7" s="520"/>
      <c r="V7" s="520"/>
      <c r="W7" s="520"/>
      <c r="X7" s="520"/>
      <c r="Y7" s="521"/>
      <c r="Z7" s="250"/>
      <c r="AA7" s="244"/>
      <c r="AB7" s="251" t="s">
        <v>190</v>
      </c>
      <c r="AC7" s="244"/>
      <c r="AD7" s="244"/>
      <c r="AE7" s="244"/>
      <c r="AF7" s="240"/>
      <c r="AG7" s="240"/>
      <c r="AH7" s="526"/>
      <c r="AI7" s="527"/>
      <c r="AJ7" s="527"/>
      <c r="AK7" s="527"/>
      <c r="AL7" s="527"/>
      <c r="AM7" s="527"/>
      <c r="AN7" s="527"/>
      <c r="AO7" s="527"/>
      <c r="AP7" s="527"/>
      <c r="AQ7" s="527"/>
      <c r="AR7" s="527"/>
      <c r="AS7" s="527"/>
      <c r="AT7" s="527"/>
      <c r="AU7" s="527"/>
      <c r="AV7" s="528"/>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198</v>
      </c>
      <c r="D9" s="243"/>
      <c r="E9" s="243"/>
      <c r="F9" s="244"/>
      <c r="G9" s="248"/>
      <c r="H9" s="248"/>
      <c r="I9" s="248"/>
      <c r="J9" s="248"/>
      <c r="K9" s="248"/>
      <c r="L9" s="248"/>
      <c r="M9" s="532"/>
      <c r="N9" s="533"/>
      <c r="O9" s="533"/>
      <c r="P9" s="533"/>
      <c r="Q9" s="534"/>
      <c r="R9" s="252" t="s">
        <v>195</v>
      </c>
      <c r="S9" s="252"/>
      <c r="T9" s="252"/>
      <c r="U9" s="252"/>
      <c r="V9" s="252"/>
      <c r="W9" s="252"/>
      <c r="X9" s="242"/>
      <c r="Y9" s="233"/>
      <c r="Z9" s="253"/>
      <c r="AA9" s="253"/>
      <c r="AB9" s="254" t="s">
        <v>191</v>
      </c>
      <c r="AC9" s="253"/>
      <c r="AD9" s="253"/>
      <c r="AE9" s="244"/>
      <c r="AF9" s="240"/>
      <c r="AG9" s="240"/>
      <c r="AH9" s="526"/>
      <c r="AI9" s="527"/>
      <c r="AJ9" s="527"/>
      <c r="AK9" s="527"/>
      <c r="AL9" s="527"/>
      <c r="AM9" s="527"/>
      <c r="AN9" s="527"/>
      <c r="AO9" s="527"/>
      <c r="AP9" s="527"/>
      <c r="AQ9" s="527"/>
      <c r="AR9" s="527"/>
      <c r="AS9" s="527"/>
      <c r="AT9" s="527"/>
      <c r="AU9" s="527"/>
      <c r="AV9" s="528"/>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199</v>
      </c>
      <c r="D11" s="243"/>
      <c r="E11" s="243"/>
      <c r="F11" s="244"/>
      <c r="G11" s="248"/>
      <c r="H11" s="248"/>
      <c r="I11" s="248"/>
      <c r="J11" s="248"/>
      <c r="K11" s="248"/>
      <c r="L11" s="248"/>
      <c r="M11" s="522"/>
      <c r="N11" s="523"/>
      <c r="O11" s="523"/>
      <c r="P11" s="523"/>
      <c r="Q11" s="523"/>
      <c r="R11" s="523"/>
      <c r="S11" s="523"/>
      <c r="T11" s="523"/>
      <c r="U11" s="523"/>
      <c r="V11" s="523"/>
      <c r="W11" s="523"/>
      <c r="X11" s="523"/>
      <c r="Y11" s="524"/>
      <c r="Z11" s="253"/>
      <c r="AA11" s="253"/>
      <c r="AB11" s="247" t="s">
        <v>192</v>
      </c>
      <c r="AC11" s="253"/>
      <c r="AD11" s="253"/>
      <c r="AE11" s="244"/>
      <c r="AF11" s="240"/>
      <c r="AG11" s="240"/>
      <c r="AH11" s="522"/>
      <c r="AI11" s="523"/>
      <c r="AJ11" s="523"/>
      <c r="AK11" s="523"/>
      <c r="AL11" s="523"/>
      <c r="AM11" s="523"/>
      <c r="AN11" s="523"/>
      <c r="AO11" s="523"/>
      <c r="AP11" s="523"/>
      <c r="AQ11" s="523"/>
      <c r="AR11" s="523"/>
      <c r="AS11" s="523"/>
      <c r="AT11" s="523"/>
      <c r="AU11" s="523"/>
      <c r="AV11" s="524"/>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200</v>
      </c>
      <c r="D13" s="243"/>
      <c r="E13" s="243"/>
      <c r="F13" s="244"/>
      <c r="G13" s="240"/>
      <c r="H13" s="240"/>
      <c r="I13" s="240"/>
      <c r="J13" s="240"/>
      <c r="K13" s="240"/>
      <c r="L13" s="240"/>
      <c r="M13" s="522"/>
      <c r="N13" s="523"/>
      <c r="O13" s="523"/>
      <c r="P13" s="523"/>
      <c r="Q13" s="524"/>
      <c r="R13" s="525" t="s">
        <v>196</v>
      </c>
      <c r="S13" s="525"/>
      <c r="T13" s="477"/>
      <c r="U13" s="478"/>
      <c r="V13" s="478"/>
      <c r="W13" s="478"/>
      <c r="X13" s="478"/>
      <c r="Y13" s="479"/>
      <c r="Z13" s="253"/>
      <c r="AA13" s="253"/>
      <c r="AB13" s="256" t="s">
        <v>193</v>
      </c>
      <c r="AC13" s="257"/>
      <c r="AD13" s="257"/>
      <c r="AE13" s="244"/>
      <c r="AF13" s="257"/>
      <c r="AG13" s="257"/>
      <c r="AH13" s="535"/>
      <c r="AI13" s="536"/>
      <c r="AJ13" s="536"/>
      <c r="AK13" s="536"/>
      <c r="AL13" s="536"/>
      <c r="AM13" s="536"/>
      <c r="AN13" s="536"/>
      <c r="AO13" s="536"/>
      <c r="AP13" s="536"/>
      <c r="AQ13" s="536"/>
      <c r="AR13" s="536"/>
      <c r="AS13" s="536"/>
      <c r="AT13" s="536"/>
      <c r="AU13" s="536"/>
      <c r="AV13" s="537"/>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201</v>
      </c>
      <c r="D15" s="243"/>
      <c r="E15" s="243"/>
      <c r="F15" s="244"/>
      <c r="G15" s="258"/>
      <c r="H15" s="258"/>
      <c r="I15" s="258"/>
      <c r="J15" s="258"/>
      <c r="K15" s="258"/>
      <c r="L15" s="258"/>
      <c r="M15" s="477"/>
      <c r="N15" s="478"/>
      <c r="O15" s="478"/>
      <c r="P15" s="478"/>
      <c r="Q15" s="478"/>
      <c r="R15" s="478"/>
      <c r="S15" s="478"/>
      <c r="T15" s="478"/>
      <c r="U15" s="478"/>
      <c r="V15" s="478"/>
      <c r="W15" s="478"/>
      <c r="X15" s="478"/>
      <c r="Y15" s="479"/>
      <c r="Z15" s="259"/>
      <c r="AA15" s="260"/>
      <c r="AB15" s="261" t="s">
        <v>194</v>
      </c>
      <c r="AC15" s="262"/>
      <c r="AD15" s="263"/>
      <c r="AE15" s="244"/>
      <c r="AF15" s="264"/>
      <c r="AG15" s="237"/>
      <c r="AH15" s="526"/>
      <c r="AI15" s="527"/>
      <c r="AJ15" s="527"/>
      <c r="AK15" s="527"/>
      <c r="AL15" s="527"/>
      <c r="AM15" s="527"/>
      <c r="AN15" s="527"/>
      <c r="AO15" s="527"/>
      <c r="AP15" s="527"/>
      <c r="AQ15" s="527"/>
      <c r="AR15" s="527"/>
      <c r="AS15" s="527"/>
      <c r="AT15" s="527"/>
      <c r="AU15" s="527"/>
      <c r="AV15" s="528"/>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167</v>
      </c>
      <c r="D17" s="243"/>
      <c r="E17" s="243"/>
      <c r="F17" s="244"/>
      <c r="G17" s="258"/>
      <c r="H17" s="258"/>
      <c r="I17" s="258"/>
      <c r="J17" s="258"/>
      <c r="K17" s="258"/>
      <c r="L17" s="258"/>
      <c r="M17" s="477"/>
      <c r="N17" s="478"/>
      <c r="O17" s="478"/>
      <c r="P17" s="478"/>
      <c r="Q17" s="478"/>
      <c r="R17" s="478"/>
      <c r="S17" s="478"/>
      <c r="T17" s="478"/>
      <c r="U17" s="478"/>
      <c r="V17" s="478"/>
      <c r="W17" s="478"/>
      <c r="X17" s="478"/>
      <c r="Y17" s="479"/>
      <c r="Z17" s="265" t="s">
        <v>169</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544" t="s">
        <v>70</v>
      </c>
      <c r="C20" s="544"/>
      <c r="D20" s="544"/>
      <c r="E20" s="544"/>
      <c r="F20" s="544"/>
      <c r="G20" s="544"/>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41">
        <f>'Informations Entreprise'!$L$9</f>
        <v>0</v>
      </c>
      <c r="N22" s="542"/>
      <c r="O22" s="542"/>
      <c r="P22" s="542"/>
      <c r="Q22" s="542"/>
      <c r="R22" s="542"/>
      <c r="S22" s="542"/>
      <c r="T22" s="542"/>
      <c r="U22" s="542"/>
      <c r="V22" s="542"/>
      <c r="W22" s="542"/>
      <c r="X22" s="542"/>
      <c r="Y22" s="543"/>
      <c r="Z22" s="276"/>
      <c r="AA22" s="276"/>
      <c r="AB22" s="277" t="s">
        <v>71</v>
      </c>
      <c r="AC22" s="277"/>
      <c r="AD22" s="268"/>
      <c r="AE22" s="268"/>
      <c r="AF22" s="268"/>
      <c r="AG22" s="268"/>
      <c r="AH22" s="545">
        <f>'Informations Entreprise'!BA9</f>
        <v>0</v>
      </c>
      <c r="AI22" s="546"/>
      <c r="AJ22" s="546"/>
      <c r="AK22" s="546"/>
      <c r="AL22" s="546"/>
      <c r="AM22" s="546"/>
      <c r="AN22" s="546"/>
      <c r="AO22" s="546"/>
      <c r="AP22" s="546"/>
      <c r="AQ22" s="546"/>
      <c r="AR22" s="546"/>
      <c r="AS22" s="546"/>
      <c r="AT22" s="546"/>
      <c r="AU22" s="546"/>
      <c r="AV22" s="547"/>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8">
        <f>'Informations Entreprise'!$L$11</f>
        <v>0</v>
      </c>
      <c r="N24" s="539"/>
      <c r="O24" s="539"/>
      <c r="P24" s="539"/>
      <c r="Q24" s="539"/>
      <c r="R24" s="539"/>
      <c r="S24" s="539"/>
      <c r="T24" s="539"/>
      <c r="U24" s="539"/>
      <c r="V24" s="539"/>
      <c r="W24" s="539"/>
      <c r="X24" s="539"/>
      <c r="Y24" s="540"/>
      <c r="Z24" s="272"/>
      <c r="AA24" s="272"/>
      <c r="AB24" s="277" t="s">
        <v>147</v>
      </c>
      <c r="AC24" s="272"/>
      <c r="AD24" s="272"/>
      <c r="AE24" s="272"/>
      <c r="AF24" s="272"/>
      <c r="AG24" s="272"/>
      <c r="AH24" s="545" t="str">
        <f>'Informations Entreprise'!AM37</f>
        <v>Versements volontaires</v>
      </c>
      <c r="AI24" s="546"/>
      <c r="AJ24" s="546"/>
      <c r="AK24" s="546"/>
      <c r="AL24" s="546"/>
      <c r="AM24" s="546"/>
      <c r="AN24" s="546"/>
      <c r="AO24" s="546"/>
      <c r="AP24" s="546"/>
      <c r="AQ24" s="546"/>
      <c r="AR24" s="546"/>
      <c r="AS24" s="546"/>
      <c r="AT24" s="546"/>
      <c r="AU24" s="546"/>
      <c r="AV24" s="547"/>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72</v>
      </c>
      <c r="D26" s="274"/>
      <c r="E26" s="274"/>
      <c r="F26" s="274"/>
      <c r="G26" s="278"/>
      <c r="H26" s="278"/>
      <c r="I26" s="278"/>
      <c r="J26" s="278"/>
      <c r="K26" s="278"/>
      <c r="L26" s="278"/>
      <c r="M26" s="538">
        <f>'Informations Entreprise'!$L$15</f>
        <v>0</v>
      </c>
      <c r="N26" s="539"/>
      <c r="O26" s="539"/>
      <c r="P26" s="539"/>
      <c r="Q26" s="539"/>
      <c r="R26" s="539"/>
      <c r="S26" s="539"/>
      <c r="T26" s="539"/>
      <c r="U26" s="539"/>
      <c r="V26" s="539"/>
      <c r="W26" s="539"/>
      <c r="X26" s="539"/>
      <c r="Y26" s="540"/>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55</v>
      </c>
      <c r="D28" s="274"/>
      <c r="E28" s="274"/>
      <c r="F28" s="274"/>
      <c r="G28" s="271"/>
      <c r="H28" s="271"/>
      <c r="I28" s="271"/>
      <c r="J28" s="271"/>
      <c r="K28" s="271"/>
      <c r="L28" s="271"/>
      <c r="M28" s="538">
        <f>'Informations Entreprise'!$AM$15</f>
        <v>0</v>
      </c>
      <c r="N28" s="539"/>
      <c r="O28" s="539"/>
      <c r="P28" s="539"/>
      <c r="Q28" s="539"/>
      <c r="R28" s="539"/>
      <c r="S28" s="539"/>
      <c r="T28" s="539"/>
      <c r="U28" s="539"/>
      <c r="V28" s="539"/>
      <c r="W28" s="539"/>
      <c r="X28" s="539"/>
      <c r="Y28" s="540"/>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563" t="str">
        <f>IF('Informations Entreprise'!$AM$37="Abondement unilatéral", "RÉPARTITION DE L'ABONDEMENT UNILATÉRAL DANS LE PERCOL"," RÉPARTITION DES VERSEMENTS")</f>
        <v xml:space="preserve"> RÉPARTITION DES VERSEMENTS</v>
      </c>
      <c r="C32" s="564"/>
      <c r="D32" s="564"/>
      <c r="E32" s="564"/>
      <c r="F32" s="564"/>
      <c r="G32" s="564"/>
      <c r="H32" s="564"/>
      <c r="I32" s="564"/>
      <c r="J32" s="564"/>
      <c r="K32" s="564"/>
      <c r="L32" s="564"/>
      <c r="M32" s="564"/>
      <c r="N32" s="564"/>
      <c r="O32" s="564"/>
      <c r="P32" s="564"/>
      <c r="Q32" s="564"/>
      <c r="R32" s="564"/>
      <c r="S32" s="564"/>
      <c r="T32" s="564"/>
      <c r="U32" s="564"/>
      <c r="V32" s="564"/>
      <c r="W32" s="564"/>
      <c r="X32" s="564"/>
      <c r="Y32" s="564"/>
      <c r="Z32" s="564"/>
      <c r="AA32" s="564"/>
      <c r="AB32" s="564"/>
      <c r="AC32" s="564"/>
      <c r="AD32" s="564"/>
      <c r="AE32" s="564"/>
      <c r="AF32" s="564"/>
      <c r="AG32" s="564"/>
      <c r="AH32" s="564"/>
      <c r="AI32" s="564"/>
      <c r="AJ32" s="564"/>
      <c r="AK32" s="564"/>
      <c r="AL32" s="564"/>
      <c r="AM32" s="564"/>
      <c r="AN32" s="564"/>
      <c r="AO32" s="564"/>
      <c r="AP32" s="564"/>
      <c r="AQ32" s="564"/>
      <c r="AR32" s="564"/>
      <c r="AS32" s="564"/>
      <c r="AT32" s="564"/>
      <c r="AU32" s="564"/>
      <c r="AV32" s="564"/>
      <c r="AW32" s="565"/>
      <c r="AX32" s="126"/>
      <c r="AY32" s="126"/>
    </row>
    <row r="33" spans="2:81" ht="24.75" customHeight="1" x14ac:dyDescent="0.25">
      <c r="B33" s="583" t="s">
        <v>57</v>
      </c>
      <c r="C33" s="583"/>
      <c r="D33" s="583"/>
      <c r="E33" s="583"/>
      <c r="F33" s="583"/>
      <c r="G33" s="583"/>
      <c r="H33" s="583"/>
      <c r="I33" s="583"/>
      <c r="J33" s="583"/>
      <c r="K33" s="583"/>
      <c r="L33" s="583"/>
      <c r="M33" s="583"/>
      <c r="N33" s="583"/>
      <c r="O33" s="583"/>
      <c r="P33" s="583"/>
      <c r="Q33" s="583"/>
      <c r="R33" s="584" t="s">
        <v>78</v>
      </c>
      <c r="S33" s="584"/>
      <c r="T33" s="584"/>
      <c r="U33" s="584"/>
      <c r="V33" s="584"/>
      <c r="W33" s="584"/>
      <c r="X33" s="584"/>
      <c r="Y33" s="584"/>
      <c r="Z33" s="584"/>
      <c r="AA33" s="584"/>
      <c r="AB33" s="584"/>
      <c r="AC33" s="585" t="s">
        <v>79</v>
      </c>
      <c r="AD33" s="585"/>
      <c r="AE33" s="585"/>
      <c r="AF33" s="585"/>
      <c r="AG33" s="585"/>
      <c r="AH33" s="585"/>
      <c r="AI33" s="585"/>
      <c r="AJ33" s="585"/>
      <c r="AK33" s="585"/>
      <c r="AL33" s="585"/>
      <c r="AM33" s="585"/>
      <c r="AN33" s="585"/>
      <c r="AO33" s="585"/>
      <c r="AP33" s="585"/>
      <c r="AQ33" s="585"/>
      <c r="AR33" s="585"/>
      <c r="AS33" s="585"/>
      <c r="AT33" s="585"/>
      <c r="AU33" s="585"/>
      <c r="AV33" s="585"/>
      <c r="AW33" s="585"/>
      <c r="AX33" s="126"/>
      <c r="AY33" s="126"/>
    </row>
    <row r="34" spans="2:81" ht="3.75" customHeight="1" x14ac:dyDescent="0.25">
      <c r="B34" s="583"/>
      <c r="C34" s="583"/>
      <c r="D34" s="583"/>
      <c r="E34" s="583"/>
      <c r="F34" s="583"/>
      <c r="G34" s="583"/>
      <c r="H34" s="583"/>
      <c r="I34" s="583"/>
      <c r="J34" s="583"/>
      <c r="K34" s="583"/>
      <c r="L34" s="583"/>
      <c r="M34" s="583"/>
      <c r="N34" s="583"/>
      <c r="O34" s="583"/>
      <c r="P34" s="583"/>
      <c r="Q34" s="583"/>
      <c r="R34" s="584"/>
      <c r="S34" s="584"/>
      <c r="T34" s="584"/>
      <c r="U34" s="584"/>
      <c r="V34" s="584"/>
      <c r="W34" s="584"/>
      <c r="X34" s="584"/>
      <c r="Y34" s="584"/>
      <c r="Z34" s="584"/>
      <c r="AA34" s="584"/>
      <c r="AB34" s="584"/>
      <c r="AC34" s="586" t="s">
        <v>80</v>
      </c>
      <c r="AD34" s="587"/>
      <c r="AE34" s="587"/>
      <c r="AF34" s="587"/>
      <c r="AG34" s="587"/>
      <c r="AH34" s="587"/>
      <c r="AI34" s="587"/>
      <c r="AJ34" s="587"/>
      <c r="AK34" s="587"/>
      <c r="AL34" s="588"/>
      <c r="AM34" s="586" t="s">
        <v>81</v>
      </c>
      <c r="AN34" s="587"/>
      <c r="AO34" s="587"/>
      <c r="AP34" s="587"/>
      <c r="AQ34" s="587"/>
      <c r="AR34" s="587"/>
      <c r="AS34" s="587"/>
      <c r="AT34" s="587"/>
      <c r="AU34" s="587"/>
      <c r="AV34" s="587"/>
      <c r="AW34" s="588"/>
      <c r="AX34" s="126"/>
      <c r="AY34" s="126"/>
    </row>
    <row r="35" spans="2:81" ht="18" customHeight="1" x14ac:dyDescent="0.25">
      <c r="B35" s="583"/>
      <c r="C35" s="583"/>
      <c r="D35" s="583"/>
      <c r="E35" s="583"/>
      <c r="F35" s="583"/>
      <c r="G35" s="583"/>
      <c r="H35" s="583"/>
      <c r="I35" s="583"/>
      <c r="J35" s="583"/>
      <c r="K35" s="583"/>
      <c r="L35" s="583"/>
      <c r="M35" s="583"/>
      <c r="N35" s="583"/>
      <c r="O35" s="583"/>
      <c r="P35" s="583"/>
      <c r="Q35" s="583"/>
      <c r="R35" s="584"/>
      <c r="S35" s="584"/>
      <c r="T35" s="584"/>
      <c r="U35" s="584"/>
      <c r="V35" s="584"/>
      <c r="W35" s="584"/>
      <c r="X35" s="584"/>
      <c r="Y35" s="584"/>
      <c r="Z35" s="584"/>
      <c r="AA35" s="584"/>
      <c r="AB35" s="584"/>
      <c r="AC35" s="589"/>
      <c r="AD35" s="590"/>
      <c r="AE35" s="590"/>
      <c r="AF35" s="590"/>
      <c r="AG35" s="590"/>
      <c r="AH35" s="590"/>
      <c r="AI35" s="590"/>
      <c r="AJ35" s="590"/>
      <c r="AK35" s="590"/>
      <c r="AL35" s="591"/>
      <c r="AM35" s="586"/>
      <c r="AN35" s="587"/>
      <c r="AO35" s="587"/>
      <c r="AP35" s="587"/>
      <c r="AQ35" s="587"/>
      <c r="AR35" s="587"/>
      <c r="AS35" s="587"/>
      <c r="AT35" s="587"/>
      <c r="AU35" s="587"/>
      <c r="AV35" s="587"/>
      <c r="AW35" s="588"/>
      <c r="AX35" s="126"/>
      <c r="AY35" s="126"/>
      <c r="BL35" s="489"/>
      <c r="BM35" s="489"/>
      <c r="BN35" s="489"/>
      <c r="BO35" s="489"/>
      <c r="BP35" s="489"/>
      <c r="BQ35" s="489"/>
    </row>
    <row r="36" spans="2:81" ht="12" customHeight="1" x14ac:dyDescent="0.15">
      <c r="B36" s="490" t="str">
        <f>IF('Informations Entreprise'!$M$37="Gamme GER","84289 - GER Monétaire",IF('Informations Entreprise'!$M$37="Gamme TESORUS","82659 - TESORUS Monétaire",""))</f>
        <v>84289 - GER Monétaire</v>
      </c>
      <c r="C36" s="491"/>
      <c r="D36" s="491"/>
      <c r="E36" s="491"/>
      <c r="F36" s="491"/>
      <c r="G36" s="491"/>
      <c r="H36" s="491"/>
      <c r="I36" s="491"/>
      <c r="J36" s="491"/>
      <c r="K36" s="491"/>
      <c r="L36" s="491"/>
      <c r="M36" s="491"/>
      <c r="N36" s="491"/>
      <c r="O36" s="491"/>
      <c r="P36" s="491"/>
      <c r="Q36" s="492"/>
      <c r="R36" s="469"/>
      <c r="S36" s="470"/>
      <c r="T36" s="470"/>
      <c r="U36" s="470"/>
      <c r="V36" s="470"/>
      <c r="W36" s="470"/>
      <c r="X36" s="470"/>
      <c r="Y36" s="470"/>
      <c r="Z36" s="470"/>
      <c r="AA36" s="470"/>
      <c r="AB36" s="471"/>
      <c r="AC36" s="469"/>
      <c r="AD36" s="470"/>
      <c r="AE36" s="470"/>
      <c r="AF36" s="470"/>
      <c r="AG36" s="470"/>
      <c r="AH36" s="470"/>
      <c r="AI36" s="470"/>
      <c r="AJ36" s="470"/>
      <c r="AK36" s="470"/>
      <c r="AL36" s="471"/>
      <c r="AM36" s="292"/>
      <c r="AN36" s="293"/>
      <c r="AO36" s="293"/>
      <c r="AP36" s="293"/>
      <c r="AQ36" s="293"/>
      <c r="AR36" s="293"/>
      <c r="AS36" s="293"/>
      <c r="AT36" s="293"/>
      <c r="AU36" s="294"/>
      <c r="AV36" s="294"/>
      <c r="AW36" s="295"/>
      <c r="AX36" s="126"/>
      <c r="AY36" s="126"/>
    </row>
    <row r="37" spans="2:81" ht="12" customHeight="1" x14ac:dyDescent="0.15">
      <c r="B37" s="493"/>
      <c r="C37" s="494"/>
      <c r="D37" s="494"/>
      <c r="E37" s="494"/>
      <c r="F37" s="494"/>
      <c r="G37" s="494"/>
      <c r="H37" s="494"/>
      <c r="I37" s="494"/>
      <c r="J37" s="494"/>
      <c r="K37" s="494"/>
      <c r="L37" s="494"/>
      <c r="M37" s="494"/>
      <c r="N37" s="494"/>
      <c r="O37" s="494"/>
      <c r="P37" s="494"/>
      <c r="Q37" s="495"/>
      <c r="R37" s="472"/>
      <c r="S37" s="473"/>
      <c r="T37" s="473"/>
      <c r="U37" s="473"/>
      <c r="V37" s="473"/>
      <c r="W37" s="473"/>
      <c r="X37" s="473"/>
      <c r="Y37" s="473"/>
      <c r="Z37" s="473"/>
      <c r="AA37" s="473"/>
      <c r="AB37" s="474"/>
      <c r="AC37" s="472"/>
      <c r="AD37" s="473"/>
      <c r="AE37" s="473"/>
      <c r="AF37" s="473"/>
      <c r="AG37" s="473"/>
      <c r="AH37" s="473"/>
      <c r="AI37" s="473"/>
      <c r="AJ37" s="473"/>
      <c r="AK37" s="473"/>
      <c r="AL37" s="474"/>
      <c r="AM37" s="296"/>
      <c r="AN37" s="297"/>
      <c r="AO37" s="297"/>
      <c r="AP37" s="297"/>
      <c r="AQ37" s="297"/>
      <c r="AR37" s="297"/>
      <c r="AS37" s="297"/>
      <c r="AT37" s="297"/>
      <c r="AU37" s="298"/>
      <c r="AV37" s="298"/>
      <c r="AW37" s="299"/>
      <c r="AX37" s="126"/>
      <c r="AY37" s="126"/>
    </row>
    <row r="38" spans="2:81" ht="12" customHeight="1" x14ac:dyDescent="0.15">
      <c r="B38" s="496" t="str">
        <f>IF('Informations Entreprise'!$M$37="Gamme GER","84309 - GER Prudence",IF('Informations Entreprise'!$M$37="Gamme TESORUS","82719 - TESORUS Prudence",""))</f>
        <v>84309 - GER Prudence</v>
      </c>
      <c r="C38" s="497"/>
      <c r="D38" s="497"/>
      <c r="E38" s="497"/>
      <c r="F38" s="497"/>
      <c r="G38" s="497"/>
      <c r="H38" s="497"/>
      <c r="I38" s="497"/>
      <c r="J38" s="497"/>
      <c r="K38" s="497"/>
      <c r="L38" s="497"/>
      <c r="M38" s="497"/>
      <c r="N38" s="497"/>
      <c r="O38" s="497"/>
      <c r="P38" s="497"/>
      <c r="Q38" s="498"/>
      <c r="R38" s="469"/>
      <c r="S38" s="470"/>
      <c r="T38" s="470"/>
      <c r="U38" s="470"/>
      <c r="V38" s="470"/>
      <c r="W38" s="470"/>
      <c r="X38" s="470"/>
      <c r="Y38" s="470"/>
      <c r="Z38" s="470"/>
      <c r="AA38" s="470"/>
      <c r="AB38" s="471"/>
      <c r="AC38" s="469"/>
      <c r="AD38" s="470"/>
      <c r="AE38" s="470"/>
      <c r="AF38" s="470"/>
      <c r="AG38" s="470"/>
      <c r="AH38" s="470"/>
      <c r="AI38" s="470"/>
      <c r="AJ38" s="470"/>
      <c r="AK38" s="470"/>
      <c r="AL38" s="471"/>
      <c r="AM38" s="300"/>
      <c r="AN38" s="502" t="s">
        <v>150</v>
      </c>
      <c r="AO38" s="503"/>
      <c r="AP38" s="503"/>
      <c r="AQ38" s="503"/>
      <c r="AR38" s="503"/>
      <c r="AS38" s="503"/>
      <c r="AT38" s="503"/>
      <c r="AU38" s="503"/>
      <c r="AV38" s="504"/>
      <c r="AW38" s="299"/>
      <c r="AX38" s="126"/>
      <c r="AY38" s="126"/>
    </row>
    <row r="39" spans="2:81" ht="12" customHeight="1" x14ac:dyDescent="0.15">
      <c r="B39" s="499"/>
      <c r="C39" s="500"/>
      <c r="D39" s="500"/>
      <c r="E39" s="500"/>
      <c r="F39" s="500"/>
      <c r="G39" s="500"/>
      <c r="H39" s="500"/>
      <c r="I39" s="500"/>
      <c r="J39" s="500"/>
      <c r="K39" s="500"/>
      <c r="L39" s="500"/>
      <c r="M39" s="500"/>
      <c r="N39" s="500"/>
      <c r="O39" s="500"/>
      <c r="P39" s="500"/>
      <c r="Q39" s="501"/>
      <c r="R39" s="472"/>
      <c r="S39" s="473"/>
      <c r="T39" s="473"/>
      <c r="U39" s="473"/>
      <c r="V39" s="473"/>
      <c r="W39" s="473"/>
      <c r="X39" s="473"/>
      <c r="Y39" s="473"/>
      <c r="Z39" s="473"/>
      <c r="AA39" s="473"/>
      <c r="AB39" s="474"/>
      <c r="AC39" s="472"/>
      <c r="AD39" s="473"/>
      <c r="AE39" s="473"/>
      <c r="AF39" s="473"/>
      <c r="AG39" s="473"/>
      <c r="AH39" s="473"/>
      <c r="AI39" s="473"/>
      <c r="AJ39" s="473"/>
      <c r="AK39" s="473"/>
      <c r="AL39" s="474"/>
      <c r="AM39" s="300"/>
      <c r="AN39" s="505"/>
      <c r="AO39" s="506"/>
      <c r="AP39" s="506"/>
      <c r="AQ39" s="506"/>
      <c r="AR39" s="506"/>
      <c r="AS39" s="506"/>
      <c r="AT39" s="506"/>
      <c r="AU39" s="506"/>
      <c r="AV39" s="507"/>
      <c r="AW39" s="299"/>
      <c r="AX39" s="126"/>
      <c r="AY39" s="126"/>
    </row>
    <row r="40" spans="2:81" ht="12" customHeight="1" x14ac:dyDescent="0.15">
      <c r="B40" s="496" t="str">
        <f>IF('Informations Entreprise'!$M$37="Gamme GER","84329 - GER Équilibre",IF('Informations Entreprise'!$M$37="Gamme TESORUS","82669 - TESORUS Équilibre",""))</f>
        <v>84329 - GER Équilibre</v>
      </c>
      <c r="C40" s="497"/>
      <c r="D40" s="497"/>
      <c r="E40" s="497"/>
      <c r="F40" s="497"/>
      <c r="G40" s="497"/>
      <c r="H40" s="497"/>
      <c r="I40" s="497"/>
      <c r="J40" s="497"/>
      <c r="K40" s="497"/>
      <c r="L40" s="497"/>
      <c r="M40" s="497"/>
      <c r="N40" s="497"/>
      <c r="O40" s="497"/>
      <c r="P40" s="497"/>
      <c r="Q40" s="498"/>
      <c r="R40" s="469"/>
      <c r="S40" s="470"/>
      <c r="T40" s="470"/>
      <c r="U40" s="470"/>
      <c r="V40" s="470"/>
      <c r="W40" s="470"/>
      <c r="X40" s="470"/>
      <c r="Y40" s="470"/>
      <c r="Z40" s="470"/>
      <c r="AA40" s="470"/>
      <c r="AB40" s="471"/>
      <c r="AC40" s="469"/>
      <c r="AD40" s="470"/>
      <c r="AE40" s="470"/>
      <c r="AF40" s="470"/>
      <c r="AG40" s="470"/>
      <c r="AH40" s="470"/>
      <c r="AI40" s="470"/>
      <c r="AJ40" s="470"/>
      <c r="AK40" s="470"/>
      <c r="AL40" s="471"/>
      <c r="AM40" s="301"/>
      <c r="AN40" s="508"/>
      <c r="AO40" s="509"/>
      <c r="AP40" s="509"/>
      <c r="AQ40" s="509"/>
      <c r="AR40" s="509"/>
      <c r="AS40" s="509"/>
      <c r="AT40" s="509"/>
      <c r="AU40" s="509"/>
      <c r="AV40" s="510"/>
      <c r="AW40" s="299"/>
      <c r="AX40" s="126"/>
      <c r="AY40" s="126"/>
      <c r="BL40" s="138"/>
    </row>
    <row r="41" spans="2:81" ht="12" customHeight="1" x14ac:dyDescent="0.15">
      <c r="B41" s="499"/>
      <c r="C41" s="500"/>
      <c r="D41" s="500"/>
      <c r="E41" s="500"/>
      <c r="F41" s="500"/>
      <c r="G41" s="500"/>
      <c r="H41" s="500"/>
      <c r="I41" s="500"/>
      <c r="J41" s="500"/>
      <c r="K41" s="500"/>
      <c r="L41" s="500"/>
      <c r="M41" s="500"/>
      <c r="N41" s="500"/>
      <c r="O41" s="500"/>
      <c r="P41" s="500"/>
      <c r="Q41" s="501"/>
      <c r="R41" s="472"/>
      <c r="S41" s="473"/>
      <c r="T41" s="473"/>
      <c r="U41" s="473"/>
      <c r="V41" s="473"/>
      <c r="W41" s="473"/>
      <c r="X41" s="473"/>
      <c r="Y41" s="473"/>
      <c r="Z41" s="473"/>
      <c r="AA41" s="473"/>
      <c r="AB41" s="474"/>
      <c r="AC41" s="472"/>
      <c r="AD41" s="473"/>
      <c r="AE41" s="473"/>
      <c r="AF41" s="473"/>
      <c r="AG41" s="473"/>
      <c r="AH41" s="473"/>
      <c r="AI41" s="473"/>
      <c r="AJ41" s="473"/>
      <c r="AK41" s="473"/>
      <c r="AL41" s="474"/>
      <c r="AM41" s="300"/>
      <c r="AN41" s="237"/>
      <c r="AO41" s="237"/>
      <c r="AP41" s="237"/>
      <c r="AQ41" s="237"/>
      <c r="AR41" s="237"/>
      <c r="AS41" s="237"/>
      <c r="AT41" s="237"/>
      <c r="AU41" s="298"/>
      <c r="AV41" s="298"/>
      <c r="AW41" s="299"/>
      <c r="AX41" s="126"/>
      <c r="AY41" s="126"/>
    </row>
    <row r="42" spans="2:81" ht="12" customHeight="1" x14ac:dyDescent="0.15">
      <c r="B42" s="496" t="str">
        <f>IF('Informations Entreprise'!$M$37="Gamme GER","84349 - GER Dynamique",IF('Informations Entreprise'!$M$37="Gamme TESORUS","82689 - TESORUS Dynamique",""))</f>
        <v>84349 - GER Dynamique</v>
      </c>
      <c r="C42" s="497"/>
      <c r="D42" s="497"/>
      <c r="E42" s="497"/>
      <c r="F42" s="497"/>
      <c r="G42" s="497"/>
      <c r="H42" s="497"/>
      <c r="I42" s="497"/>
      <c r="J42" s="497"/>
      <c r="K42" s="497"/>
      <c r="L42" s="497"/>
      <c r="M42" s="497"/>
      <c r="N42" s="497"/>
      <c r="O42" s="497"/>
      <c r="P42" s="497"/>
      <c r="Q42" s="498"/>
      <c r="R42" s="469"/>
      <c r="S42" s="470"/>
      <c r="T42" s="470"/>
      <c r="U42" s="470"/>
      <c r="V42" s="470"/>
      <c r="W42" s="470"/>
      <c r="X42" s="470"/>
      <c r="Y42" s="470"/>
      <c r="Z42" s="470"/>
      <c r="AA42" s="470"/>
      <c r="AB42" s="471"/>
      <c r="AC42" s="469"/>
      <c r="AD42" s="470"/>
      <c r="AE42" s="470"/>
      <c r="AF42" s="470"/>
      <c r="AG42" s="470"/>
      <c r="AH42" s="470"/>
      <c r="AI42" s="470"/>
      <c r="AJ42" s="470"/>
      <c r="AK42" s="470"/>
      <c r="AL42" s="471"/>
      <c r="AM42" s="302"/>
      <c r="AN42" s="303" t="s">
        <v>82</v>
      </c>
      <c r="AO42" s="237"/>
      <c r="AP42" s="237"/>
      <c r="AQ42" s="237"/>
      <c r="AR42" s="237"/>
      <c r="AS42" s="237"/>
      <c r="AT42" s="237"/>
      <c r="AU42" s="237"/>
      <c r="AV42" s="237"/>
      <c r="AW42" s="299"/>
      <c r="AX42" s="126"/>
      <c r="AY42" s="126"/>
    </row>
    <row r="43" spans="2:81" ht="12" customHeight="1" x14ac:dyDescent="0.25">
      <c r="B43" s="499"/>
      <c r="C43" s="500"/>
      <c r="D43" s="500"/>
      <c r="E43" s="500"/>
      <c r="F43" s="500"/>
      <c r="G43" s="500"/>
      <c r="H43" s="500"/>
      <c r="I43" s="500"/>
      <c r="J43" s="500"/>
      <c r="K43" s="500"/>
      <c r="L43" s="500"/>
      <c r="M43" s="500"/>
      <c r="N43" s="500"/>
      <c r="O43" s="500"/>
      <c r="P43" s="500"/>
      <c r="Q43" s="501"/>
      <c r="R43" s="472"/>
      <c r="S43" s="473"/>
      <c r="T43" s="473"/>
      <c r="U43" s="473"/>
      <c r="V43" s="473"/>
      <c r="W43" s="473"/>
      <c r="X43" s="473"/>
      <c r="Y43" s="473"/>
      <c r="Z43" s="473"/>
      <c r="AA43" s="473"/>
      <c r="AB43" s="474"/>
      <c r="AC43" s="472"/>
      <c r="AD43" s="473"/>
      <c r="AE43" s="473"/>
      <c r="AF43" s="473"/>
      <c r="AG43" s="473"/>
      <c r="AH43" s="473"/>
      <c r="AI43" s="473"/>
      <c r="AJ43" s="473"/>
      <c r="AK43" s="473"/>
      <c r="AL43" s="474"/>
      <c r="AM43" s="300"/>
      <c r="AN43" s="237"/>
      <c r="AO43" s="237"/>
      <c r="AP43" s="237"/>
      <c r="AQ43" s="237"/>
      <c r="AR43" s="237"/>
      <c r="AS43" s="237"/>
      <c r="AT43" s="237"/>
      <c r="AU43" s="237"/>
      <c r="AV43" s="237"/>
      <c r="AW43" s="304"/>
      <c r="AX43" s="126"/>
      <c r="AY43" s="126"/>
    </row>
    <row r="44" spans="2:81" ht="12" customHeight="1" x14ac:dyDescent="0.25">
      <c r="B44" s="496" t="str">
        <f>IF('Informations Entreprise'!$M$37="Gamme GER","84369 - GER Solidaire",IF('Informations Entreprise'!$M$37="Gamme TESORUS","87649 - TESORUS Solidaire",""))</f>
        <v>84369 - GER Solidaire</v>
      </c>
      <c r="C44" s="497"/>
      <c r="D44" s="497"/>
      <c r="E44" s="497"/>
      <c r="F44" s="497"/>
      <c r="G44" s="497"/>
      <c r="H44" s="497"/>
      <c r="I44" s="497"/>
      <c r="J44" s="497"/>
      <c r="K44" s="497"/>
      <c r="L44" s="497"/>
      <c r="M44" s="497"/>
      <c r="N44" s="497"/>
      <c r="O44" s="497"/>
      <c r="P44" s="497"/>
      <c r="Q44" s="498"/>
      <c r="R44" s="469"/>
      <c r="S44" s="470"/>
      <c r="T44" s="470"/>
      <c r="U44" s="470"/>
      <c r="V44" s="470"/>
      <c r="W44" s="470"/>
      <c r="X44" s="470"/>
      <c r="Y44" s="470"/>
      <c r="Z44" s="470"/>
      <c r="AA44" s="470"/>
      <c r="AB44" s="471"/>
      <c r="AC44" s="469"/>
      <c r="AD44" s="470"/>
      <c r="AE44" s="470"/>
      <c r="AF44" s="470"/>
      <c r="AG44" s="470"/>
      <c r="AH44" s="470"/>
      <c r="AI44" s="470"/>
      <c r="AJ44" s="470"/>
      <c r="AK44" s="470"/>
      <c r="AL44" s="471"/>
      <c r="AM44" s="300"/>
      <c r="AN44" s="511"/>
      <c r="AO44" s="512"/>
      <c r="AP44" s="512"/>
      <c r="AQ44" s="512"/>
      <c r="AR44" s="512"/>
      <c r="AS44" s="512"/>
      <c r="AT44" s="512"/>
      <c r="AU44" s="512"/>
      <c r="AV44" s="513"/>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499"/>
      <c r="C45" s="500"/>
      <c r="D45" s="500"/>
      <c r="E45" s="500"/>
      <c r="F45" s="500"/>
      <c r="G45" s="500"/>
      <c r="H45" s="500"/>
      <c r="I45" s="500"/>
      <c r="J45" s="500"/>
      <c r="K45" s="500"/>
      <c r="L45" s="500"/>
      <c r="M45" s="500"/>
      <c r="N45" s="500"/>
      <c r="O45" s="500"/>
      <c r="P45" s="500"/>
      <c r="Q45" s="501"/>
      <c r="R45" s="472"/>
      <c r="S45" s="473"/>
      <c r="T45" s="473"/>
      <c r="U45" s="473"/>
      <c r="V45" s="473"/>
      <c r="W45" s="473"/>
      <c r="X45" s="473"/>
      <c r="Y45" s="473"/>
      <c r="Z45" s="473"/>
      <c r="AA45" s="473"/>
      <c r="AB45" s="474"/>
      <c r="AC45" s="472"/>
      <c r="AD45" s="473"/>
      <c r="AE45" s="473"/>
      <c r="AF45" s="473"/>
      <c r="AG45" s="473"/>
      <c r="AH45" s="473"/>
      <c r="AI45" s="473"/>
      <c r="AJ45" s="473"/>
      <c r="AK45" s="473"/>
      <c r="AL45" s="474"/>
      <c r="AM45" s="306"/>
      <c r="AN45" s="514"/>
      <c r="AO45" s="515"/>
      <c r="AP45" s="515"/>
      <c r="AQ45" s="515"/>
      <c r="AR45" s="515"/>
      <c r="AS45" s="515"/>
      <c r="AT45" s="515"/>
      <c r="AU45" s="515"/>
      <c r="AV45" s="516"/>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496" t="s">
        <v>58</v>
      </c>
      <c r="C46" s="497"/>
      <c r="D46" s="497"/>
      <c r="E46" s="497"/>
      <c r="F46" s="497"/>
      <c r="G46" s="497"/>
      <c r="H46" s="497"/>
      <c r="I46" s="497"/>
      <c r="J46" s="497"/>
      <c r="K46" s="497"/>
      <c r="L46" s="497"/>
      <c r="M46" s="497"/>
      <c r="N46" s="497"/>
      <c r="O46" s="497"/>
      <c r="P46" s="497"/>
      <c r="Q46" s="498"/>
      <c r="R46" s="469"/>
      <c r="S46" s="470"/>
      <c r="T46" s="470"/>
      <c r="U46" s="470"/>
      <c r="V46" s="470"/>
      <c r="W46" s="470"/>
      <c r="X46" s="470"/>
      <c r="Y46" s="470"/>
      <c r="Z46" s="470"/>
      <c r="AA46" s="470"/>
      <c r="AB46" s="471"/>
      <c r="AC46" s="469"/>
      <c r="AD46" s="470"/>
      <c r="AE46" s="470"/>
      <c r="AF46" s="470"/>
      <c r="AG46" s="470"/>
      <c r="AH46" s="470"/>
      <c r="AI46" s="470"/>
      <c r="AJ46" s="470"/>
      <c r="AK46" s="470"/>
      <c r="AL46" s="471"/>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499"/>
      <c r="C47" s="500"/>
      <c r="D47" s="500"/>
      <c r="E47" s="500"/>
      <c r="F47" s="500"/>
      <c r="G47" s="500"/>
      <c r="H47" s="500"/>
      <c r="I47" s="500"/>
      <c r="J47" s="500"/>
      <c r="K47" s="500"/>
      <c r="L47" s="500"/>
      <c r="M47" s="500"/>
      <c r="N47" s="500"/>
      <c r="O47" s="500"/>
      <c r="P47" s="500"/>
      <c r="Q47" s="501"/>
      <c r="R47" s="472"/>
      <c r="S47" s="473"/>
      <c r="T47" s="473"/>
      <c r="U47" s="473"/>
      <c r="V47" s="473"/>
      <c r="W47" s="473"/>
      <c r="X47" s="473"/>
      <c r="Y47" s="473"/>
      <c r="Z47" s="473"/>
      <c r="AA47" s="473"/>
      <c r="AB47" s="474"/>
      <c r="AC47" s="472"/>
      <c r="AD47" s="473"/>
      <c r="AE47" s="473"/>
      <c r="AF47" s="473"/>
      <c r="AG47" s="473"/>
      <c r="AH47" s="473"/>
      <c r="AI47" s="473"/>
      <c r="AJ47" s="473"/>
      <c r="AK47" s="473"/>
      <c r="AL47" s="474"/>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496" t="s">
        <v>59</v>
      </c>
      <c r="C48" s="497"/>
      <c r="D48" s="497"/>
      <c r="E48" s="497"/>
      <c r="F48" s="497"/>
      <c r="G48" s="497"/>
      <c r="H48" s="497"/>
      <c r="I48" s="497"/>
      <c r="J48" s="497"/>
      <c r="K48" s="497"/>
      <c r="L48" s="497"/>
      <c r="M48" s="497"/>
      <c r="N48" s="497"/>
      <c r="O48" s="497"/>
      <c r="P48" s="497"/>
      <c r="Q48" s="498"/>
      <c r="R48" s="469"/>
      <c r="S48" s="470"/>
      <c r="T48" s="470"/>
      <c r="U48" s="470"/>
      <c r="V48" s="470"/>
      <c r="W48" s="470"/>
      <c r="X48" s="470"/>
      <c r="Y48" s="470"/>
      <c r="Z48" s="470"/>
      <c r="AA48" s="470"/>
      <c r="AB48" s="471"/>
      <c r="AC48" s="469"/>
      <c r="AD48" s="470"/>
      <c r="AE48" s="470"/>
      <c r="AF48" s="470"/>
      <c r="AG48" s="470"/>
      <c r="AH48" s="470"/>
      <c r="AI48" s="470"/>
      <c r="AJ48" s="470"/>
      <c r="AK48" s="470"/>
      <c r="AL48" s="471"/>
      <c r="AM48" s="300"/>
      <c r="AN48" s="548"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8"/>
      <c r="AP48" s="548"/>
      <c r="AQ48" s="548"/>
      <c r="AR48" s="548"/>
      <c r="AS48" s="548"/>
      <c r="AT48" s="548"/>
      <c r="AU48" s="548"/>
      <c r="AV48" s="548"/>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499"/>
      <c r="C49" s="500"/>
      <c r="D49" s="500"/>
      <c r="E49" s="500"/>
      <c r="F49" s="500"/>
      <c r="G49" s="500"/>
      <c r="H49" s="500"/>
      <c r="I49" s="500"/>
      <c r="J49" s="500"/>
      <c r="K49" s="500"/>
      <c r="L49" s="500"/>
      <c r="M49" s="500"/>
      <c r="N49" s="500"/>
      <c r="O49" s="500"/>
      <c r="P49" s="500"/>
      <c r="Q49" s="501"/>
      <c r="R49" s="472"/>
      <c r="S49" s="473"/>
      <c r="T49" s="473"/>
      <c r="U49" s="473"/>
      <c r="V49" s="473"/>
      <c r="W49" s="473"/>
      <c r="X49" s="473"/>
      <c r="Y49" s="473"/>
      <c r="Z49" s="473"/>
      <c r="AA49" s="473"/>
      <c r="AB49" s="474"/>
      <c r="AC49" s="472"/>
      <c r="AD49" s="473"/>
      <c r="AE49" s="473"/>
      <c r="AF49" s="473"/>
      <c r="AG49" s="473"/>
      <c r="AH49" s="473"/>
      <c r="AI49" s="473"/>
      <c r="AJ49" s="473"/>
      <c r="AK49" s="473"/>
      <c r="AL49" s="474"/>
      <c r="AM49" s="300"/>
      <c r="AN49" s="548"/>
      <c r="AO49" s="548"/>
      <c r="AP49" s="548"/>
      <c r="AQ49" s="548"/>
      <c r="AR49" s="548"/>
      <c r="AS49" s="548"/>
      <c r="AT49" s="548"/>
      <c r="AU49" s="548"/>
      <c r="AV49" s="548"/>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496" t="s">
        <v>60</v>
      </c>
      <c r="C50" s="497"/>
      <c r="D50" s="497"/>
      <c r="E50" s="497"/>
      <c r="F50" s="497"/>
      <c r="G50" s="497"/>
      <c r="H50" s="497"/>
      <c r="I50" s="497"/>
      <c r="J50" s="497"/>
      <c r="K50" s="497"/>
      <c r="L50" s="497"/>
      <c r="M50" s="497"/>
      <c r="N50" s="497"/>
      <c r="O50" s="497"/>
      <c r="P50" s="497"/>
      <c r="Q50" s="498"/>
      <c r="R50" s="469"/>
      <c r="S50" s="470"/>
      <c r="T50" s="470"/>
      <c r="U50" s="470"/>
      <c r="V50" s="470"/>
      <c r="W50" s="470"/>
      <c r="X50" s="470"/>
      <c r="Y50" s="470"/>
      <c r="Z50" s="470"/>
      <c r="AA50" s="470"/>
      <c r="AB50" s="471"/>
      <c r="AC50" s="469"/>
      <c r="AD50" s="470"/>
      <c r="AE50" s="470"/>
      <c r="AF50" s="470"/>
      <c r="AG50" s="470"/>
      <c r="AH50" s="470"/>
      <c r="AI50" s="470"/>
      <c r="AJ50" s="470"/>
      <c r="AK50" s="470"/>
      <c r="AL50" s="471"/>
      <c r="AM50" s="300"/>
      <c r="AN50" s="548"/>
      <c r="AO50" s="548"/>
      <c r="AP50" s="548"/>
      <c r="AQ50" s="548"/>
      <c r="AR50" s="548"/>
      <c r="AS50" s="548"/>
      <c r="AT50" s="548"/>
      <c r="AU50" s="548"/>
      <c r="AV50" s="548"/>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499"/>
      <c r="C51" s="500"/>
      <c r="D51" s="500"/>
      <c r="E51" s="500"/>
      <c r="F51" s="500"/>
      <c r="G51" s="500"/>
      <c r="H51" s="500"/>
      <c r="I51" s="500"/>
      <c r="J51" s="500"/>
      <c r="K51" s="500"/>
      <c r="L51" s="500"/>
      <c r="M51" s="500"/>
      <c r="N51" s="500"/>
      <c r="O51" s="500"/>
      <c r="P51" s="500"/>
      <c r="Q51" s="501"/>
      <c r="R51" s="472"/>
      <c r="S51" s="473"/>
      <c r="T51" s="473"/>
      <c r="U51" s="473"/>
      <c r="V51" s="473"/>
      <c r="W51" s="473"/>
      <c r="X51" s="473"/>
      <c r="Y51" s="473"/>
      <c r="Z51" s="473"/>
      <c r="AA51" s="473"/>
      <c r="AB51" s="474"/>
      <c r="AC51" s="472"/>
      <c r="AD51" s="473"/>
      <c r="AE51" s="473"/>
      <c r="AF51" s="473"/>
      <c r="AG51" s="473"/>
      <c r="AH51" s="473"/>
      <c r="AI51" s="473"/>
      <c r="AJ51" s="473"/>
      <c r="AK51" s="473"/>
      <c r="AL51" s="474"/>
      <c r="AM51" s="300"/>
      <c r="AN51" s="548"/>
      <c r="AO51" s="548"/>
      <c r="AP51" s="548"/>
      <c r="AQ51" s="548"/>
      <c r="AR51" s="548"/>
      <c r="AS51" s="548"/>
      <c r="AT51" s="548"/>
      <c r="AU51" s="548"/>
      <c r="AV51" s="548"/>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485"/>
      <c r="C52" s="549"/>
      <c r="D52" s="549"/>
      <c r="E52" s="549"/>
      <c r="F52" s="549"/>
      <c r="G52" s="549"/>
      <c r="H52" s="549"/>
      <c r="I52" s="549"/>
      <c r="J52" s="549"/>
      <c r="K52" s="549"/>
      <c r="L52" s="549"/>
      <c r="M52" s="549"/>
      <c r="N52" s="549"/>
      <c r="O52" s="549"/>
      <c r="P52" s="549"/>
      <c r="Q52" s="550"/>
      <c r="R52" s="469"/>
      <c r="S52" s="470"/>
      <c r="T52" s="470"/>
      <c r="U52" s="470"/>
      <c r="V52" s="470"/>
      <c r="W52" s="470"/>
      <c r="X52" s="470"/>
      <c r="Y52" s="470"/>
      <c r="Z52" s="470"/>
      <c r="AA52" s="470"/>
      <c r="AB52" s="471"/>
      <c r="AC52" s="469"/>
      <c r="AD52" s="470"/>
      <c r="AE52" s="470"/>
      <c r="AF52" s="470"/>
      <c r="AG52" s="470"/>
      <c r="AH52" s="470"/>
      <c r="AI52" s="470"/>
      <c r="AJ52" s="470"/>
      <c r="AK52" s="470"/>
      <c r="AL52" s="471"/>
      <c r="AM52" s="300"/>
      <c r="AN52" s="548"/>
      <c r="AO52" s="548"/>
      <c r="AP52" s="548"/>
      <c r="AQ52" s="548"/>
      <c r="AR52" s="548"/>
      <c r="AS52" s="548"/>
      <c r="AT52" s="548"/>
      <c r="AU52" s="548"/>
      <c r="AV52" s="548"/>
      <c r="AW52" s="307"/>
      <c r="AX52" s="140"/>
      <c r="AZ52" s="144"/>
      <c r="BA52" s="144"/>
      <c r="BB52" s="144"/>
      <c r="BC52" s="144"/>
      <c r="BD52" s="144"/>
      <c r="BE52" s="144"/>
      <c r="BF52" s="144"/>
      <c r="BG52" s="144"/>
      <c r="BH52" s="144"/>
      <c r="BI52" s="144"/>
    </row>
    <row r="53" spans="2:81" ht="12" customHeight="1" x14ac:dyDescent="0.25">
      <c r="B53" s="551"/>
      <c r="C53" s="552"/>
      <c r="D53" s="552"/>
      <c r="E53" s="552"/>
      <c r="F53" s="552"/>
      <c r="G53" s="552"/>
      <c r="H53" s="552"/>
      <c r="I53" s="552"/>
      <c r="J53" s="552"/>
      <c r="K53" s="552"/>
      <c r="L53" s="552"/>
      <c r="M53" s="552"/>
      <c r="N53" s="552"/>
      <c r="O53" s="552"/>
      <c r="P53" s="552"/>
      <c r="Q53" s="553"/>
      <c r="R53" s="472"/>
      <c r="S53" s="473"/>
      <c r="T53" s="473"/>
      <c r="U53" s="473"/>
      <c r="V53" s="473"/>
      <c r="W53" s="473"/>
      <c r="X53" s="473"/>
      <c r="Y53" s="473"/>
      <c r="Z53" s="473"/>
      <c r="AA53" s="473"/>
      <c r="AB53" s="474"/>
      <c r="AC53" s="472"/>
      <c r="AD53" s="473"/>
      <c r="AE53" s="473"/>
      <c r="AF53" s="473"/>
      <c r="AG53" s="473"/>
      <c r="AH53" s="473"/>
      <c r="AI53" s="473"/>
      <c r="AJ53" s="473"/>
      <c r="AK53" s="473"/>
      <c r="AL53" s="474"/>
      <c r="AM53" s="300"/>
      <c r="AN53" s="548"/>
      <c r="AO53" s="548"/>
      <c r="AP53" s="548"/>
      <c r="AQ53" s="548"/>
      <c r="AR53" s="548"/>
      <c r="AS53" s="548"/>
      <c r="AT53" s="548"/>
      <c r="AU53" s="548"/>
      <c r="AV53" s="548"/>
      <c r="AW53" s="307"/>
      <c r="AX53" s="140"/>
      <c r="AZ53" s="144"/>
      <c r="BA53" s="144"/>
      <c r="BB53" s="144"/>
      <c r="BC53" s="144"/>
      <c r="BD53" s="144"/>
      <c r="BE53" s="144"/>
      <c r="BF53" s="144"/>
      <c r="BG53" s="144"/>
      <c r="BH53" s="144"/>
      <c r="BI53" s="144"/>
    </row>
    <row r="54" spans="2:81" ht="12" customHeight="1" x14ac:dyDescent="0.25">
      <c r="B54" s="485"/>
      <c r="C54" s="549"/>
      <c r="D54" s="549"/>
      <c r="E54" s="549"/>
      <c r="F54" s="549"/>
      <c r="G54" s="549"/>
      <c r="H54" s="549"/>
      <c r="I54" s="549"/>
      <c r="J54" s="549"/>
      <c r="K54" s="549"/>
      <c r="L54" s="549"/>
      <c r="M54" s="549"/>
      <c r="N54" s="549"/>
      <c r="O54" s="549"/>
      <c r="P54" s="549"/>
      <c r="Q54" s="550"/>
      <c r="R54" s="469"/>
      <c r="S54" s="470"/>
      <c r="T54" s="470"/>
      <c r="U54" s="470"/>
      <c r="V54" s="470"/>
      <c r="W54" s="470"/>
      <c r="X54" s="470"/>
      <c r="Y54" s="470"/>
      <c r="Z54" s="470"/>
      <c r="AA54" s="470"/>
      <c r="AB54" s="471"/>
      <c r="AC54" s="469"/>
      <c r="AD54" s="470"/>
      <c r="AE54" s="470"/>
      <c r="AF54" s="470"/>
      <c r="AG54" s="470"/>
      <c r="AH54" s="470"/>
      <c r="AI54" s="470"/>
      <c r="AJ54" s="470"/>
      <c r="AK54" s="470"/>
      <c r="AL54" s="471"/>
      <c r="AM54" s="300"/>
      <c r="AN54" s="548"/>
      <c r="AO54" s="548"/>
      <c r="AP54" s="548"/>
      <c r="AQ54" s="548"/>
      <c r="AR54" s="548"/>
      <c r="AS54" s="548"/>
      <c r="AT54" s="548"/>
      <c r="AU54" s="548"/>
      <c r="AV54" s="548"/>
      <c r="AW54" s="307"/>
      <c r="AX54" s="140"/>
      <c r="AZ54" s="144"/>
      <c r="BA54" s="144"/>
      <c r="BB54" s="144"/>
      <c r="BC54" s="144"/>
      <c r="BD54" s="144"/>
      <c r="BE54" s="144"/>
      <c r="BF54" s="144"/>
      <c r="BG54" s="144"/>
      <c r="BH54" s="144"/>
      <c r="BI54" s="144"/>
    </row>
    <row r="55" spans="2:81" ht="12" customHeight="1" x14ac:dyDescent="0.25">
      <c r="B55" s="551"/>
      <c r="C55" s="552"/>
      <c r="D55" s="552"/>
      <c r="E55" s="552"/>
      <c r="F55" s="552"/>
      <c r="G55" s="552"/>
      <c r="H55" s="552"/>
      <c r="I55" s="552"/>
      <c r="J55" s="552"/>
      <c r="K55" s="552"/>
      <c r="L55" s="552"/>
      <c r="M55" s="552"/>
      <c r="N55" s="552"/>
      <c r="O55" s="552"/>
      <c r="P55" s="552"/>
      <c r="Q55" s="553"/>
      <c r="R55" s="472"/>
      <c r="S55" s="473"/>
      <c r="T55" s="473"/>
      <c r="U55" s="473"/>
      <c r="V55" s="473"/>
      <c r="W55" s="473"/>
      <c r="X55" s="473"/>
      <c r="Y55" s="473"/>
      <c r="Z55" s="473"/>
      <c r="AA55" s="473"/>
      <c r="AB55" s="474"/>
      <c r="AC55" s="472"/>
      <c r="AD55" s="473"/>
      <c r="AE55" s="473"/>
      <c r="AF55" s="473"/>
      <c r="AG55" s="473"/>
      <c r="AH55" s="473"/>
      <c r="AI55" s="473"/>
      <c r="AJ55" s="473"/>
      <c r="AK55" s="473"/>
      <c r="AL55" s="474"/>
      <c r="AM55" s="300"/>
      <c r="AN55" s="548"/>
      <c r="AO55" s="548"/>
      <c r="AP55" s="548"/>
      <c r="AQ55" s="548"/>
      <c r="AR55" s="548"/>
      <c r="AS55" s="548"/>
      <c r="AT55" s="548"/>
      <c r="AU55" s="548"/>
      <c r="AV55" s="548"/>
      <c r="AW55" s="307"/>
      <c r="AX55" s="140"/>
      <c r="AZ55" s="146">
        <f>SUM(R22:AB65)</f>
        <v>0</v>
      </c>
      <c r="BA55" s="144"/>
      <c r="BB55" s="144"/>
      <c r="BC55" s="144"/>
      <c r="BD55" s="144"/>
      <c r="BE55" s="144"/>
      <c r="BF55" s="144"/>
      <c r="BG55" s="144"/>
      <c r="BH55" s="144"/>
      <c r="BI55" s="144"/>
    </row>
    <row r="56" spans="2:81" ht="12" customHeight="1" x14ac:dyDescent="0.2">
      <c r="B56" s="481"/>
      <c r="C56" s="482"/>
      <c r="D56" s="482"/>
      <c r="E56" s="482"/>
      <c r="F56" s="482"/>
      <c r="G56" s="482"/>
      <c r="H56" s="482"/>
      <c r="I56" s="482"/>
      <c r="J56" s="482"/>
      <c r="K56" s="482"/>
      <c r="L56" s="482"/>
      <c r="M56" s="482"/>
      <c r="N56" s="482"/>
      <c r="O56" s="482"/>
      <c r="P56" s="482"/>
      <c r="Q56" s="482"/>
      <c r="R56" s="469"/>
      <c r="S56" s="470"/>
      <c r="T56" s="470"/>
      <c r="U56" s="470"/>
      <c r="V56" s="470"/>
      <c r="W56" s="470"/>
      <c r="X56" s="470"/>
      <c r="Y56" s="470"/>
      <c r="Z56" s="470"/>
      <c r="AA56" s="470"/>
      <c r="AB56" s="471"/>
      <c r="AC56" s="469"/>
      <c r="AD56" s="470"/>
      <c r="AE56" s="470"/>
      <c r="AF56" s="470"/>
      <c r="AG56" s="470"/>
      <c r="AH56" s="470"/>
      <c r="AI56" s="470"/>
      <c r="AJ56" s="470"/>
      <c r="AK56" s="470"/>
      <c r="AL56" s="471"/>
      <c r="AM56" s="300"/>
      <c r="AN56" s="548"/>
      <c r="AO56" s="548"/>
      <c r="AP56" s="548"/>
      <c r="AQ56" s="548"/>
      <c r="AR56" s="548"/>
      <c r="AS56" s="548"/>
      <c r="AT56" s="548"/>
      <c r="AU56" s="548"/>
      <c r="AV56" s="548"/>
      <c r="AW56" s="307"/>
      <c r="AX56" s="140"/>
      <c r="AY56" s="142"/>
      <c r="AZ56" s="147"/>
      <c r="BA56" s="147"/>
      <c r="BB56" s="147"/>
      <c r="BC56" s="147"/>
      <c r="BD56" s="148"/>
      <c r="BE56" s="148"/>
      <c r="BF56" s="148"/>
      <c r="BG56" s="148"/>
      <c r="BH56" s="148"/>
      <c r="BI56" s="148"/>
      <c r="BJ56" s="140"/>
    </row>
    <row r="57" spans="2:81" ht="12" customHeight="1" x14ac:dyDescent="0.25">
      <c r="B57" s="483"/>
      <c r="C57" s="484"/>
      <c r="D57" s="484"/>
      <c r="E57" s="484"/>
      <c r="F57" s="484"/>
      <c r="G57" s="484"/>
      <c r="H57" s="484"/>
      <c r="I57" s="484"/>
      <c r="J57" s="484"/>
      <c r="K57" s="484"/>
      <c r="L57" s="484"/>
      <c r="M57" s="484"/>
      <c r="N57" s="484"/>
      <c r="O57" s="484"/>
      <c r="P57" s="484"/>
      <c r="Q57" s="484"/>
      <c r="R57" s="472"/>
      <c r="S57" s="473"/>
      <c r="T57" s="473"/>
      <c r="U57" s="473"/>
      <c r="V57" s="473"/>
      <c r="W57" s="473"/>
      <c r="X57" s="473"/>
      <c r="Y57" s="473"/>
      <c r="Z57" s="473"/>
      <c r="AA57" s="473"/>
      <c r="AB57" s="474"/>
      <c r="AC57" s="472"/>
      <c r="AD57" s="473"/>
      <c r="AE57" s="473"/>
      <c r="AF57" s="473"/>
      <c r="AG57" s="473"/>
      <c r="AH57" s="473"/>
      <c r="AI57" s="473"/>
      <c r="AJ57" s="473"/>
      <c r="AK57" s="473"/>
      <c r="AL57" s="474"/>
      <c r="AM57" s="300"/>
      <c r="AN57" s="548"/>
      <c r="AO57" s="548"/>
      <c r="AP57" s="548"/>
      <c r="AQ57" s="548"/>
      <c r="AR57" s="548"/>
      <c r="AS57" s="548"/>
      <c r="AT57" s="548"/>
      <c r="AU57" s="548"/>
      <c r="AV57" s="548"/>
      <c r="AW57" s="307"/>
      <c r="AX57" s="140"/>
      <c r="AY57" s="140"/>
      <c r="AZ57" s="475"/>
      <c r="BA57" s="475"/>
      <c r="BB57" s="475"/>
      <c r="BC57" s="475"/>
      <c r="BD57" s="475"/>
      <c r="BE57" s="475"/>
      <c r="BF57" s="475"/>
      <c r="BG57" s="475"/>
      <c r="BH57" s="475"/>
      <c r="BI57" s="475"/>
    </row>
    <row r="58" spans="2:81" ht="12" customHeight="1" x14ac:dyDescent="0.25">
      <c r="B58" s="481"/>
      <c r="C58" s="482"/>
      <c r="D58" s="482"/>
      <c r="E58" s="482"/>
      <c r="F58" s="482"/>
      <c r="G58" s="482"/>
      <c r="H58" s="482"/>
      <c r="I58" s="482"/>
      <c r="J58" s="482"/>
      <c r="K58" s="482"/>
      <c r="L58" s="482"/>
      <c r="M58" s="482"/>
      <c r="N58" s="482"/>
      <c r="O58" s="482"/>
      <c r="P58" s="482"/>
      <c r="Q58" s="482"/>
      <c r="R58" s="469"/>
      <c r="S58" s="470"/>
      <c r="T58" s="470"/>
      <c r="U58" s="470"/>
      <c r="V58" s="470"/>
      <c r="W58" s="470"/>
      <c r="X58" s="470"/>
      <c r="Y58" s="470"/>
      <c r="Z58" s="470"/>
      <c r="AA58" s="470"/>
      <c r="AB58" s="471"/>
      <c r="AC58" s="469"/>
      <c r="AD58" s="470"/>
      <c r="AE58" s="470"/>
      <c r="AF58" s="470"/>
      <c r="AG58" s="470"/>
      <c r="AH58" s="470"/>
      <c r="AI58" s="470"/>
      <c r="AJ58" s="470"/>
      <c r="AK58" s="470"/>
      <c r="AL58" s="471"/>
      <c r="AM58" s="300"/>
      <c r="AN58" s="548"/>
      <c r="AO58" s="548"/>
      <c r="AP58" s="548"/>
      <c r="AQ58" s="548"/>
      <c r="AR58" s="548"/>
      <c r="AS58" s="548"/>
      <c r="AT58" s="548"/>
      <c r="AU58" s="548"/>
      <c r="AV58" s="548"/>
      <c r="AW58" s="309"/>
      <c r="AY58" s="140"/>
      <c r="AZ58" s="146">
        <f>SUM(AC22:AL65)+AN30</f>
        <v>0</v>
      </c>
      <c r="BA58" s="144"/>
      <c r="BB58" s="144"/>
      <c r="BC58" s="144"/>
      <c r="BD58" s="144"/>
      <c r="BE58" s="144"/>
      <c r="BF58" s="144"/>
      <c r="BG58" s="144"/>
      <c r="BH58" s="144"/>
      <c r="BI58" s="144"/>
    </row>
    <row r="59" spans="2:81" ht="12" customHeight="1" x14ac:dyDescent="0.2">
      <c r="B59" s="483"/>
      <c r="C59" s="484"/>
      <c r="D59" s="484"/>
      <c r="E59" s="484"/>
      <c r="F59" s="484"/>
      <c r="G59" s="484"/>
      <c r="H59" s="484"/>
      <c r="I59" s="484"/>
      <c r="J59" s="484"/>
      <c r="K59" s="484"/>
      <c r="L59" s="484"/>
      <c r="M59" s="484"/>
      <c r="N59" s="484"/>
      <c r="O59" s="484"/>
      <c r="P59" s="484"/>
      <c r="Q59" s="484"/>
      <c r="R59" s="472"/>
      <c r="S59" s="473"/>
      <c r="T59" s="473"/>
      <c r="U59" s="473"/>
      <c r="V59" s="473"/>
      <c r="W59" s="473"/>
      <c r="X59" s="473"/>
      <c r="Y59" s="473"/>
      <c r="Z59" s="473"/>
      <c r="AA59" s="473"/>
      <c r="AB59" s="474"/>
      <c r="AC59" s="472"/>
      <c r="AD59" s="473"/>
      <c r="AE59" s="473"/>
      <c r="AF59" s="473"/>
      <c r="AG59" s="473"/>
      <c r="AH59" s="473"/>
      <c r="AI59" s="473"/>
      <c r="AJ59" s="473"/>
      <c r="AK59" s="473"/>
      <c r="AL59" s="474"/>
      <c r="AM59" s="300"/>
      <c r="AN59" s="548"/>
      <c r="AO59" s="548"/>
      <c r="AP59" s="548"/>
      <c r="AQ59" s="548"/>
      <c r="AR59" s="548"/>
      <c r="AS59" s="548"/>
      <c r="AT59" s="548"/>
      <c r="AU59" s="548"/>
      <c r="AV59" s="548"/>
      <c r="AW59" s="309"/>
      <c r="AX59" s="142"/>
      <c r="AY59" s="140"/>
      <c r="AZ59" s="475" t="e" cm="1">
        <f t="array" ref="AZ59">SUM(AC22:AL65+AN30)</f>
        <v>#VALUE!</v>
      </c>
      <c r="BA59" s="476"/>
      <c r="BB59" s="476"/>
      <c r="BC59" s="476"/>
      <c r="BD59" s="476"/>
      <c r="BE59" s="476"/>
      <c r="BF59" s="476"/>
      <c r="BG59" s="476"/>
      <c r="BH59" s="144"/>
      <c r="BI59" s="144"/>
    </row>
    <row r="60" spans="2:81" ht="12" customHeight="1" x14ac:dyDescent="0.2">
      <c r="B60" s="481"/>
      <c r="C60" s="482"/>
      <c r="D60" s="482"/>
      <c r="E60" s="482"/>
      <c r="F60" s="482"/>
      <c r="G60" s="482"/>
      <c r="H60" s="482"/>
      <c r="I60" s="482"/>
      <c r="J60" s="482"/>
      <c r="K60" s="482"/>
      <c r="L60" s="482"/>
      <c r="M60" s="482"/>
      <c r="N60" s="482"/>
      <c r="O60" s="482"/>
      <c r="P60" s="482"/>
      <c r="Q60" s="482"/>
      <c r="R60" s="469"/>
      <c r="S60" s="470"/>
      <c r="T60" s="470"/>
      <c r="U60" s="470"/>
      <c r="V60" s="470"/>
      <c r="W60" s="470"/>
      <c r="X60" s="470"/>
      <c r="Y60" s="470"/>
      <c r="Z60" s="470"/>
      <c r="AA60" s="470"/>
      <c r="AB60" s="471"/>
      <c r="AC60" s="469"/>
      <c r="AD60" s="470"/>
      <c r="AE60" s="470"/>
      <c r="AF60" s="470"/>
      <c r="AG60" s="470"/>
      <c r="AH60" s="470"/>
      <c r="AI60" s="470"/>
      <c r="AJ60" s="470"/>
      <c r="AK60" s="470"/>
      <c r="AL60" s="471"/>
      <c r="AM60" s="300"/>
      <c r="AN60" s="548"/>
      <c r="AO60" s="548"/>
      <c r="AP60" s="548"/>
      <c r="AQ60" s="548"/>
      <c r="AR60" s="548"/>
      <c r="AS60" s="548"/>
      <c r="AT60" s="548"/>
      <c r="AU60" s="548"/>
      <c r="AV60" s="548"/>
      <c r="AW60" s="309"/>
      <c r="AX60" s="142"/>
      <c r="AY60" s="140"/>
      <c r="AZ60" s="140"/>
    </row>
    <row r="61" spans="2:81" ht="12" customHeight="1" x14ac:dyDescent="0.2">
      <c r="B61" s="483"/>
      <c r="C61" s="484"/>
      <c r="D61" s="484"/>
      <c r="E61" s="484"/>
      <c r="F61" s="484"/>
      <c r="G61" s="484"/>
      <c r="H61" s="484"/>
      <c r="I61" s="484"/>
      <c r="J61" s="484"/>
      <c r="K61" s="484"/>
      <c r="L61" s="484"/>
      <c r="M61" s="484"/>
      <c r="N61" s="484"/>
      <c r="O61" s="484"/>
      <c r="P61" s="484"/>
      <c r="Q61" s="484"/>
      <c r="R61" s="472"/>
      <c r="S61" s="473"/>
      <c r="T61" s="473"/>
      <c r="U61" s="473"/>
      <c r="V61" s="473"/>
      <c r="W61" s="473"/>
      <c r="X61" s="473"/>
      <c r="Y61" s="473"/>
      <c r="Z61" s="473"/>
      <c r="AA61" s="473"/>
      <c r="AB61" s="474"/>
      <c r="AC61" s="472"/>
      <c r="AD61" s="473"/>
      <c r="AE61" s="473"/>
      <c r="AF61" s="473"/>
      <c r="AG61" s="473"/>
      <c r="AH61" s="473"/>
      <c r="AI61" s="473"/>
      <c r="AJ61" s="473"/>
      <c r="AK61" s="473"/>
      <c r="AL61" s="474"/>
      <c r="AM61" s="300"/>
      <c r="AN61" s="548"/>
      <c r="AO61" s="548"/>
      <c r="AP61" s="548"/>
      <c r="AQ61" s="548"/>
      <c r="AR61" s="548"/>
      <c r="AS61" s="548"/>
      <c r="AT61" s="548"/>
      <c r="AU61" s="548"/>
      <c r="AV61" s="548"/>
      <c r="AW61" s="309"/>
      <c r="AX61" s="142"/>
      <c r="AY61" s="140"/>
      <c r="AZ61" s="140"/>
    </row>
    <row r="62" spans="2:81" ht="12" customHeight="1" x14ac:dyDescent="0.2">
      <c r="B62" s="481"/>
      <c r="C62" s="482"/>
      <c r="D62" s="482"/>
      <c r="E62" s="482"/>
      <c r="F62" s="482"/>
      <c r="G62" s="482"/>
      <c r="H62" s="482"/>
      <c r="I62" s="482"/>
      <c r="J62" s="482"/>
      <c r="K62" s="482"/>
      <c r="L62" s="482"/>
      <c r="M62" s="482"/>
      <c r="N62" s="482"/>
      <c r="O62" s="482"/>
      <c r="P62" s="482"/>
      <c r="Q62" s="482"/>
      <c r="R62" s="469"/>
      <c r="S62" s="470"/>
      <c r="T62" s="470"/>
      <c r="U62" s="470"/>
      <c r="V62" s="470"/>
      <c r="W62" s="470"/>
      <c r="X62" s="470"/>
      <c r="Y62" s="470"/>
      <c r="Z62" s="470"/>
      <c r="AA62" s="470"/>
      <c r="AB62" s="471"/>
      <c r="AC62" s="469"/>
      <c r="AD62" s="470"/>
      <c r="AE62" s="470"/>
      <c r="AF62" s="470"/>
      <c r="AG62" s="470"/>
      <c r="AH62" s="470"/>
      <c r="AI62" s="470"/>
      <c r="AJ62" s="470"/>
      <c r="AK62" s="470"/>
      <c r="AL62" s="471"/>
      <c r="AM62" s="300"/>
      <c r="AN62" s="548"/>
      <c r="AO62" s="548"/>
      <c r="AP62" s="548"/>
      <c r="AQ62" s="548"/>
      <c r="AR62" s="548"/>
      <c r="AS62" s="548"/>
      <c r="AT62" s="548"/>
      <c r="AU62" s="548"/>
      <c r="AV62" s="548"/>
      <c r="AW62" s="309"/>
      <c r="AX62" s="142"/>
      <c r="AY62" s="140"/>
      <c r="AZ62" s="140"/>
    </row>
    <row r="63" spans="2:81" ht="12" customHeight="1" x14ac:dyDescent="0.2">
      <c r="B63" s="483"/>
      <c r="C63" s="484"/>
      <c r="D63" s="484"/>
      <c r="E63" s="484"/>
      <c r="F63" s="484"/>
      <c r="G63" s="484"/>
      <c r="H63" s="484"/>
      <c r="I63" s="484"/>
      <c r="J63" s="484"/>
      <c r="K63" s="484"/>
      <c r="L63" s="484"/>
      <c r="M63" s="484"/>
      <c r="N63" s="484"/>
      <c r="O63" s="484"/>
      <c r="P63" s="484"/>
      <c r="Q63" s="484"/>
      <c r="R63" s="472"/>
      <c r="S63" s="473"/>
      <c r="T63" s="473"/>
      <c r="U63" s="473"/>
      <c r="V63" s="473"/>
      <c r="W63" s="473"/>
      <c r="X63" s="473"/>
      <c r="Y63" s="473"/>
      <c r="Z63" s="473"/>
      <c r="AA63" s="473"/>
      <c r="AB63" s="474"/>
      <c r="AC63" s="472"/>
      <c r="AD63" s="473"/>
      <c r="AE63" s="473"/>
      <c r="AF63" s="473"/>
      <c r="AG63" s="473"/>
      <c r="AH63" s="473"/>
      <c r="AI63" s="473"/>
      <c r="AJ63" s="473"/>
      <c r="AK63" s="473"/>
      <c r="AL63" s="474"/>
      <c r="AM63" s="300"/>
      <c r="AN63" s="548"/>
      <c r="AO63" s="548"/>
      <c r="AP63" s="548"/>
      <c r="AQ63" s="548"/>
      <c r="AR63" s="548"/>
      <c r="AS63" s="548"/>
      <c r="AT63" s="548"/>
      <c r="AU63" s="548"/>
      <c r="AV63" s="548"/>
      <c r="AW63" s="309"/>
      <c r="AX63" s="142"/>
      <c r="AY63" s="140"/>
      <c r="AZ63" s="140"/>
    </row>
    <row r="64" spans="2:81" ht="12" customHeight="1" x14ac:dyDescent="0.2">
      <c r="B64" s="485"/>
      <c r="C64" s="486"/>
      <c r="D64" s="486"/>
      <c r="E64" s="486"/>
      <c r="F64" s="486"/>
      <c r="G64" s="486"/>
      <c r="H64" s="486"/>
      <c r="I64" s="486"/>
      <c r="J64" s="486"/>
      <c r="K64" s="486"/>
      <c r="L64" s="486"/>
      <c r="M64" s="486"/>
      <c r="N64" s="486"/>
      <c r="O64" s="486"/>
      <c r="P64" s="486"/>
      <c r="Q64" s="486"/>
      <c r="R64" s="469"/>
      <c r="S64" s="470"/>
      <c r="T64" s="470"/>
      <c r="U64" s="470"/>
      <c r="V64" s="470"/>
      <c r="W64" s="470"/>
      <c r="X64" s="470"/>
      <c r="Y64" s="470"/>
      <c r="Z64" s="470"/>
      <c r="AA64" s="470"/>
      <c r="AB64" s="471"/>
      <c r="AC64" s="469"/>
      <c r="AD64" s="470"/>
      <c r="AE64" s="470"/>
      <c r="AF64" s="470"/>
      <c r="AG64" s="470"/>
      <c r="AH64" s="470"/>
      <c r="AI64" s="470"/>
      <c r="AJ64" s="470"/>
      <c r="AK64" s="470"/>
      <c r="AL64" s="471"/>
      <c r="AM64" s="300"/>
      <c r="AN64" s="548"/>
      <c r="AO64" s="548"/>
      <c r="AP64" s="548"/>
      <c r="AQ64" s="548"/>
      <c r="AR64" s="548"/>
      <c r="AS64" s="548"/>
      <c r="AT64" s="548"/>
      <c r="AU64" s="548"/>
      <c r="AV64" s="548"/>
      <c r="AW64" s="309"/>
      <c r="AX64" s="142"/>
      <c r="AY64" s="140"/>
      <c r="AZ64" s="140"/>
    </row>
    <row r="65" spans="2:62" ht="12" customHeight="1" x14ac:dyDescent="0.2">
      <c r="B65" s="487"/>
      <c r="C65" s="488"/>
      <c r="D65" s="488"/>
      <c r="E65" s="488"/>
      <c r="F65" s="488"/>
      <c r="G65" s="488"/>
      <c r="H65" s="488"/>
      <c r="I65" s="488"/>
      <c r="J65" s="488"/>
      <c r="K65" s="488"/>
      <c r="L65" s="488"/>
      <c r="M65" s="488"/>
      <c r="N65" s="488"/>
      <c r="O65" s="488"/>
      <c r="P65" s="488"/>
      <c r="Q65" s="488"/>
      <c r="R65" s="472"/>
      <c r="S65" s="473"/>
      <c r="T65" s="473"/>
      <c r="U65" s="473"/>
      <c r="V65" s="473"/>
      <c r="W65" s="473"/>
      <c r="X65" s="473"/>
      <c r="Y65" s="473"/>
      <c r="Z65" s="473"/>
      <c r="AA65" s="473"/>
      <c r="AB65" s="474"/>
      <c r="AC65" s="472"/>
      <c r="AD65" s="473"/>
      <c r="AE65" s="473"/>
      <c r="AF65" s="473"/>
      <c r="AG65" s="473"/>
      <c r="AH65" s="473"/>
      <c r="AI65" s="473"/>
      <c r="AJ65" s="473"/>
      <c r="AK65" s="473"/>
      <c r="AL65" s="474"/>
      <c r="AM65" s="311"/>
      <c r="AN65" s="548"/>
      <c r="AO65" s="548"/>
      <c r="AP65" s="548"/>
      <c r="AQ65" s="548"/>
      <c r="AR65" s="548"/>
      <c r="AS65" s="548"/>
      <c r="AT65" s="548"/>
      <c r="AU65" s="548"/>
      <c r="AV65" s="548"/>
      <c r="AW65" s="314"/>
      <c r="AX65" s="142"/>
      <c r="AY65" s="140"/>
      <c r="AZ65" s="140"/>
    </row>
    <row r="66" spans="2:62" ht="12" customHeight="1" x14ac:dyDescent="0.25">
      <c r="B66" s="485"/>
      <c r="C66" s="549"/>
      <c r="D66" s="549"/>
      <c r="E66" s="549"/>
      <c r="F66" s="549"/>
      <c r="G66" s="549"/>
      <c r="H66" s="549"/>
      <c r="I66" s="549"/>
      <c r="J66" s="549"/>
      <c r="K66" s="549"/>
      <c r="L66" s="549"/>
      <c r="M66" s="549"/>
      <c r="N66" s="549"/>
      <c r="O66" s="549"/>
      <c r="P66" s="549"/>
      <c r="Q66" s="550"/>
      <c r="R66" s="469"/>
      <c r="S66" s="470"/>
      <c r="T66" s="470"/>
      <c r="U66" s="470"/>
      <c r="V66" s="470"/>
      <c r="W66" s="470"/>
      <c r="X66" s="470"/>
      <c r="Y66" s="470"/>
      <c r="Z66" s="470"/>
      <c r="AA66" s="470"/>
      <c r="AB66" s="471"/>
      <c r="AC66" s="469"/>
      <c r="AD66" s="470"/>
      <c r="AE66" s="470"/>
      <c r="AF66" s="470"/>
      <c r="AG66" s="470"/>
      <c r="AH66" s="470"/>
      <c r="AI66" s="470"/>
      <c r="AJ66" s="470"/>
      <c r="AK66" s="470"/>
      <c r="AL66" s="471"/>
      <c r="AM66" s="300"/>
      <c r="AN66" s="548"/>
      <c r="AO66" s="548"/>
      <c r="AP66" s="548"/>
      <c r="AQ66" s="548"/>
      <c r="AR66" s="548"/>
      <c r="AS66" s="548"/>
      <c r="AT66" s="548"/>
      <c r="AU66" s="548"/>
      <c r="AV66" s="548"/>
      <c r="AW66" s="307"/>
      <c r="AX66" s="140"/>
      <c r="AZ66" s="144"/>
      <c r="BA66" s="144"/>
      <c r="BB66" s="144"/>
      <c r="BC66" s="144"/>
      <c r="BD66" s="144"/>
      <c r="BE66" s="144"/>
      <c r="BF66" s="144"/>
      <c r="BG66" s="144"/>
      <c r="BH66" s="144"/>
      <c r="BI66" s="144"/>
    </row>
    <row r="67" spans="2:62" ht="12" customHeight="1" x14ac:dyDescent="0.25">
      <c r="B67" s="551"/>
      <c r="C67" s="552"/>
      <c r="D67" s="552"/>
      <c r="E67" s="552"/>
      <c r="F67" s="552"/>
      <c r="G67" s="552"/>
      <c r="H67" s="552"/>
      <c r="I67" s="552"/>
      <c r="J67" s="552"/>
      <c r="K67" s="552"/>
      <c r="L67" s="552"/>
      <c r="M67" s="552"/>
      <c r="N67" s="552"/>
      <c r="O67" s="552"/>
      <c r="P67" s="552"/>
      <c r="Q67" s="553"/>
      <c r="R67" s="472"/>
      <c r="S67" s="473"/>
      <c r="T67" s="473"/>
      <c r="U67" s="473"/>
      <c r="V67" s="473"/>
      <c r="W67" s="473"/>
      <c r="X67" s="473"/>
      <c r="Y67" s="473"/>
      <c r="Z67" s="473"/>
      <c r="AA67" s="473"/>
      <c r="AB67" s="474"/>
      <c r="AC67" s="472"/>
      <c r="AD67" s="473"/>
      <c r="AE67" s="473"/>
      <c r="AF67" s="473"/>
      <c r="AG67" s="473"/>
      <c r="AH67" s="473"/>
      <c r="AI67" s="473"/>
      <c r="AJ67" s="473"/>
      <c r="AK67" s="473"/>
      <c r="AL67" s="474"/>
      <c r="AM67" s="300"/>
      <c r="AN67" s="548"/>
      <c r="AO67" s="548"/>
      <c r="AP67" s="548"/>
      <c r="AQ67" s="548"/>
      <c r="AR67" s="548"/>
      <c r="AS67" s="548"/>
      <c r="AT67" s="548"/>
      <c r="AU67" s="548"/>
      <c r="AV67" s="548"/>
      <c r="AW67" s="307"/>
      <c r="AX67" s="140"/>
      <c r="AZ67" s="144"/>
      <c r="BA67" s="144"/>
      <c r="BB67" s="144"/>
      <c r="BC67" s="144"/>
      <c r="BD67" s="144"/>
      <c r="BE67" s="144"/>
      <c r="BF67" s="144"/>
      <c r="BG67" s="144"/>
      <c r="BH67" s="144"/>
      <c r="BI67" s="144"/>
    </row>
    <row r="68" spans="2:62" ht="12" customHeight="1" x14ac:dyDescent="0.25">
      <c r="B68" s="485"/>
      <c r="C68" s="549"/>
      <c r="D68" s="549"/>
      <c r="E68" s="549"/>
      <c r="F68" s="549"/>
      <c r="G68" s="549"/>
      <c r="H68" s="549"/>
      <c r="I68" s="549"/>
      <c r="J68" s="549"/>
      <c r="K68" s="549"/>
      <c r="L68" s="549"/>
      <c r="M68" s="549"/>
      <c r="N68" s="549"/>
      <c r="O68" s="549"/>
      <c r="P68" s="549"/>
      <c r="Q68" s="550"/>
      <c r="R68" s="469"/>
      <c r="S68" s="470"/>
      <c r="T68" s="470"/>
      <c r="U68" s="470"/>
      <c r="V68" s="470"/>
      <c r="W68" s="470"/>
      <c r="X68" s="470"/>
      <c r="Y68" s="470"/>
      <c r="Z68" s="470"/>
      <c r="AA68" s="470"/>
      <c r="AB68" s="471"/>
      <c r="AC68" s="469"/>
      <c r="AD68" s="470"/>
      <c r="AE68" s="470"/>
      <c r="AF68" s="470"/>
      <c r="AG68" s="470"/>
      <c r="AH68" s="470"/>
      <c r="AI68" s="470"/>
      <c r="AJ68" s="470"/>
      <c r="AK68" s="470"/>
      <c r="AL68" s="471"/>
      <c r="AM68" s="300"/>
      <c r="AN68" s="548"/>
      <c r="AO68" s="548"/>
      <c r="AP68" s="548"/>
      <c r="AQ68" s="548"/>
      <c r="AR68" s="548"/>
      <c r="AS68" s="548"/>
      <c r="AT68" s="548"/>
      <c r="AU68" s="548"/>
      <c r="AV68" s="548"/>
      <c r="AW68" s="307"/>
      <c r="AX68" s="140"/>
      <c r="AZ68" s="144"/>
      <c r="BA68" s="144"/>
      <c r="BB68" s="144"/>
      <c r="BC68" s="144"/>
      <c r="BD68" s="144"/>
      <c r="BE68" s="144"/>
      <c r="BF68" s="144"/>
      <c r="BG68" s="144"/>
      <c r="BH68" s="144"/>
      <c r="BI68" s="144"/>
    </row>
    <row r="69" spans="2:62" ht="12" customHeight="1" x14ac:dyDescent="0.25">
      <c r="B69" s="551"/>
      <c r="C69" s="552"/>
      <c r="D69" s="552"/>
      <c r="E69" s="552"/>
      <c r="F69" s="552"/>
      <c r="G69" s="552"/>
      <c r="H69" s="552"/>
      <c r="I69" s="552"/>
      <c r="J69" s="552"/>
      <c r="K69" s="552"/>
      <c r="L69" s="552"/>
      <c r="M69" s="552"/>
      <c r="N69" s="552"/>
      <c r="O69" s="552"/>
      <c r="P69" s="552"/>
      <c r="Q69" s="553"/>
      <c r="R69" s="472"/>
      <c r="S69" s="473"/>
      <c r="T69" s="473"/>
      <c r="U69" s="473"/>
      <c r="V69" s="473"/>
      <c r="W69" s="473"/>
      <c r="X69" s="473"/>
      <c r="Y69" s="473"/>
      <c r="Z69" s="473"/>
      <c r="AA69" s="473"/>
      <c r="AB69" s="474"/>
      <c r="AC69" s="472"/>
      <c r="AD69" s="473"/>
      <c r="AE69" s="473"/>
      <c r="AF69" s="473"/>
      <c r="AG69" s="473"/>
      <c r="AH69" s="473"/>
      <c r="AI69" s="473"/>
      <c r="AJ69" s="473"/>
      <c r="AK69" s="473"/>
      <c r="AL69" s="474"/>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81"/>
      <c r="C70" s="482"/>
      <c r="D70" s="482"/>
      <c r="E70" s="482"/>
      <c r="F70" s="482"/>
      <c r="G70" s="482"/>
      <c r="H70" s="482"/>
      <c r="I70" s="482"/>
      <c r="J70" s="482"/>
      <c r="K70" s="482"/>
      <c r="L70" s="482"/>
      <c r="M70" s="482"/>
      <c r="N70" s="482"/>
      <c r="O70" s="482"/>
      <c r="P70" s="482"/>
      <c r="Q70" s="482"/>
      <c r="R70" s="469"/>
      <c r="S70" s="470"/>
      <c r="T70" s="470"/>
      <c r="U70" s="470"/>
      <c r="V70" s="470"/>
      <c r="W70" s="470"/>
      <c r="X70" s="470"/>
      <c r="Y70" s="470"/>
      <c r="Z70" s="470"/>
      <c r="AA70" s="470"/>
      <c r="AB70" s="471"/>
      <c r="AC70" s="469"/>
      <c r="AD70" s="470"/>
      <c r="AE70" s="470"/>
      <c r="AF70" s="470"/>
      <c r="AG70" s="470"/>
      <c r="AH70" s="470"/>
      <c r="AI70" s="470"/>
      <c r="AJ70" s="470"/>
      <c r="AK70" s="470"/>
      <c r="AL70" s="471"/>
      <c r="AM70" s="300"/>
      <c r="AN70" s="548"/>
      <c r="AO70" s="548"/>
      <c r="AP70" s="548"/>
      <c r="AQ70" s="548"/>
      <c r="AR70" s="548"/>
      <c r="AS70" s="548"/>
      <c r="AT70" s="548"/>
      <c r="AU70" s="548"/>
      <c r="AV70" s="548"/>
      <c r="AW70" s="307"/>
      <c r="AX70" s="140"/>
      <c r="AY70" s="142"/>
      <c r="AZ70" s="147"/>
      <c r="BA70" s="147"/>
      <c r="BB70" s="147"/>
      <c r="BC70" s="147"/>
      <c r="BD70" s="148"/>
      <c r="BE70" s="148"/>
      <c r="BF70" s="148"/>
      <c r="BG70" s="148"/>
      <c r="BH70" s="148"/>
      <c r="BI70" s="148"/>
      <c r="BJ70" s="140"/>
    </row>
    <row r="71" spans="2:62" ht="12" customHeight="1" x14ac:dyDescent="0.25">
      <c r="B71" s="483"/>
      <c r="C71" s="484"/>
      <c r="D71" s="484"/>
      <c r="E71" s="484"/>
      <c r="F71" s="484"/>
      <c r="G71" s="484"/>
      <c r="H71" s="484"/>
      <c r="I71" s="484"/>
      <c r="J71" s="484"/>
      <c r="K71" s="484"/>
      <c r="L71" s="484"/>
      <c r="M71" s="484"/>
      <c r="N71" s="484"/>
      <c r="O71" s="484"/>
      <c r="P71" s="484"/>
      <c r="Q71" s="484"/>
      <c r="R71" s="472"/>
      <c r="S71" s="473"/>
      <c r="T71" s="473"/>
      <c r="U71" s="473"/>
      <c r="V71" s="473"/>
      <c r="W71" s="473"/>
      <c r="X71" s="473"/>
      <c r="Y71" s="473"/>
      <c r="Z71" s="473"/>
      <c r="AA71" s="473"/>
      <c r="AB71" s="474"/>
      <c r="AC71" s="472"/>
      <c r="AD71" s="473"/>
      <c r="AE71" s="473"/>
      <c r="AF71" s="473"/>
      <c r="AG71" s="473"/>
      <c r="AH71" s="473"/>
      <c r="AI71" s="473"/>
      <c r="AJ71" s="473"/>
      <c r="AK71" s="473"/>
      <c r="AL71" s="474"/>
      <c r="AM71" s="300"/>
      <c r="AN71" s="548"/>
      <c r="AO71" s="548"/>
      <c r="AP71" s="548"/>
      <c r="AQ71" s="548"/>
      <c r="AR71" s="548"/>
      <c r="AS71" s="548"/>
      <c r="AT71" s="548"/>
      <c r="AU71" s="548"/>
      <c r="AV71" s="548"/>
      <c r="AW71" s="307"/>
      <c r="AX71" s="140"/>
      <c r="AY71" s="140"/>
      <c r="AZ71" s="475"/>
      <c r="BA71" s="475"/>
      <c r="BB71" s="475"/>
      <c r="BC71" s="475"/>
      <c r="BD71" s="475"/>
      <c r="BE71" s="475"/>
      <c r="BF71" s="475"/>
      <c r="BG71" s="475"/>
      <c r="BH71" s="475"/>
      <c r="BI71" s="475"/>
    </row>
    <row r="72" spans="2:62" ht="12" customHeight="1" x14ac:dyDescent="0.25">
      <c r="B72" s="481"/>
      <c r="C72" s="482"/>
      <c r="D72" s="482"/>
      <c r="E72" s="482"/>
      <c r="F72" s="482"/>
      <c r="G72" s="482"/>
      <c r="H72" s="482"/>
      <c r="I72" s="482"/>
      <c r="J72" s="482"/>
      <c r="K72" s="482"/>
      <c r="L72" s="482"/>
      <c r="M72" s="482"/>
      <c r="N72" s="482"/>
      <c r="O72" s="482"/>
      <c r="P72" s="482"/>
      <c r="Q72" s="482"/>
      <c r="R72" s="469"/>
      <c r="S72" s="470"/>
      <c r="T72" s="470"/>
      <c r="U72" s="470"/>
      <c r="V72" s="470"/>
      <c r="W72" s="470"/>
      <c r="X72" s="470"/>
      <c r="Y72" s="470"/>
      <c r="Z72" s="470"/>
      <c r="AA72" s="470"/>
      <c r="AB72" s="471"/>
      <c r="AC72" s="469"/>
      <c r="AD72" s="470"/>
      <c r="AE72" s="470"/>
      <c r="AF72" s="470"/>
      <c r="AG72" s="470"/>
      <c r="AH72" s="470"/>
      <c r="AI72" s="470"/>
      <c r="AJ72" s="470"/>
      <c r="AK72" s="470"/>
      <c r="AL72" s="471"/>
      <c r="AM72" s="300"/>
      <c r="AN72" s="548"/>
      <c r="AO72" s="548"/>
      <c r="AP72" s="548"/>
      <c r="AQ72" s="548"/>
      <c r="AR72" s="548"/>
      <c r="AS72" s="548"/>
      <c r="AT72" s="548"/>
      <c r="AU72" s="548"/>
      <c r="AV72" s="548"/>
      <c r="AW72" s="309"/>
      <c r="AY72" s="140"/>
      <c r="AZ72" s="146">
        <f>SUM(AC36:AL79)+AN44</f>
        <v>0</v>
      </c>
      <c r="BA72" s="144"/>
      <c r="BB72" s="144"/>
      <c r="BC72" s="144"/>
      <c r="BD72" s="144"/>
      <c r="BE72" s="144"/>
      <c r="BF72" s="144"/>
      <c r="BG72" s="144"/>
      <c r="BH72" s="144"/>
      <c r="BI72" s="144"/>
    </row>
    <row r="73" spans="2:62" ht="12" customHeight="1" x14ac:dyDescent="0.2">
      <c r="B73" s="483"/>
      <c r="C73" s="484"/>
      <c r="D73" s="484"/>
      <c r="E73" s="484"/>
      <c r="F73" s="484"/>
      <c r="G73" s="484"/>
      <c r="H73" s="484"/>
      <c r="I73" s="484"/>
      <c r="J73" s="484"/>
      <c r="K73" s="484"/>
      <c r="L73" s="484"/>
      <c r="M73" s="484"/>
      <c r="N73" s="484"/>
      <c r="O73" s="484"/>
      <c r="P73" s="484"/>
      <c r="Q73" s="484"/>
      <c r="R73" s="472"/>
      <c r="S73" s="473"/>
      <c r="T73" s="473"/>
      <c r="U73" s="473"/>
      <c r="V73" s="473"/>
      <c r="W73" s="473"/>
      <c r="X73" s="473"/>
      <c r="Y73" s="473"/>
      <c r="Z73" s="473"/>
      <c r="AA73" s="473"/>
      <c r="AB73" s="474"/>
      <c r="AC73" s="472"/>
      <c r="AD73" s="473"/>
      <c r="AE73" s="473"/>
      <c r="AF73" s="473"/>
      <c r="AG73" s="473"/>
      <c r="AH73" s="473"/>
      <c r="AI73" s="473"/>
      <c r="AJ73" s="473"/>
      <c r="AK73" s="473"/>
      <c r="AL73" s="474"/>
      <c r="AM73" s="300"/>
      <c r="AN73" s="310"/>
      <c r="AO73" s="310"/>
      <c r="AP73" s="310"/>
      <c r="AQ73" s="310"/>
      <c r="AR73" s="310"/>
      <c r="AS73" s="310"/>
      <c r="AT73" s="310"/>
      <c r="AU73" s="310"/>
      <c r="AV73" s="310"/>
      <c r="AW73" s="309"/>
      <c r="AX73" s="142"/>
      <c r="AY73" s="140"/>
      <c r="AZ73" s="475" cm="1">
        <f t="array" ref="AZ73">SUM(AC36:AL79+AN44)</f>
        <v>0</v>
      </c>
      <c r="BA73" s="476"/>
      <c r="BB73" s="476"/>
      <c r="BC73" s="476"/>
      <c r="BD73" s="476"/>
      <c r="BE73" s="476"/>
      <c r="BF73" s="476"/>
      <c r="BG73" s="476"/>
      <c r="BH73" s="144"/>
      <c r="BI73" s="144"/>
    </row>
    <row r="74" spans="2:62" ht="12" customHeight="1" x14ac:dyDescent="0.2">
      <c r="B74" s="481"/>
      <c r="C74" s="482"/>
      <c r="D74" s="482"/>
      <c r="E74" s="482"/>
      <c r="F74" s="482"/>
      <c r="G74" s="482"/>
      <c r="H74" s="482"/>
      <c r="I74" s="482"/>
      <c r="J74" s="482"/>
      <c r="K74" s="482"/>
      <c r="L74" s="482"/>
      <c r="M74" s="482"/>
      <c r="N74" s="482"/>
      <c r="O74" s="482"/>
      <c r="P74" s="482"/>
      <c r="Q74" s="482"/>
      <c r="R74" s="469"/>
      <c r="S74" s="470"/>
      <c r="T74" s="470"/>
      <c r="U74" s="470"/>
      <c r="V74" s="470"/>
      <c r="W74" s="470"/>
      <c r="X74" s="470"/>
      <c r="Y74" s="470"/>
      <c r="Z74" s="470"/>
      <c r="AA74" s="470"/>
      <c r="AB74" s="471"/>
      <c r="AC74" s="469"/>
      <c r="AD74" s="470"/>
      <c r="AE74" s="470"/>
      <c r="AF74" s="470"/>
      <c r="AG74" s="470"/>
      <c r="AH74" s="470"/>
      <c r="AI74" s="470"/>
      <c r="AJ74" s="470"/>
      <c r="AK74" s="470"/>
      <c r="AL74" s="471"/>
      <c r="AM74" s="300"/>
      <c r="AN74" s="310"/>
      <c r="AO74" s="310"/>
      <c r="AP74" s="310"/>
      <c r="AQ74" s="310"/>
      <c r="AR74" s="310"/>
      <c r="AS74" s="310"/>
      <c r="AT74" s="310"/>
      <c r="AU74" s="310"/>
      <c r="AV74" s="310"/>
      <c r="AW74" s="309"/>
      <c r="AX74" s="142"/>
      <c r="AY74" s="140"/>
      <c r="AZ74" s="140"/>
    </row>
    <row r="75" spans="2:62" ht="12" customHeight="1" x14ac:dyDescent="0.2">
      <c r="B75" s="483"/>
      <c r="C75" s="484"/>
      <c r="D75" s="484"/>
      <c r="E75" s="484"/>
      <c r="F75" s="484"/>
      <c r="G75" s="484"/>
      <c r="H75" s="484"/>
      <c r="I75" s="484"/>
      <c r="J75" s="484"/>
      <c r="K75" s="484"/>
      <c r="L75" s="484"/>
      <c r="M75" s="484"/>
      <c r="N75" s="484"/>
      <c r="O75" s="484"/>
      <c r="P75" s="484"/>
      <c r="Q75" s="484"/>
      <c r="R75" s="472"/>
      <c r="S75" s="473"/>
      <c r="T75" s="473"/>
      <c r="U75" s="473"/>
      <c r="V75" s="473"/>
      <c r="W75" s="473"/>
      <c r="X75" s="473"/>
      <c r="Y75" s="473"/>
      <c r="Z75" s="473"/>
      <c r="AA75" s="473"/>
      <c r="AB75" s="474"/>
      <c r="AC75" s="472"/>
      <c r="AD75" s="473"/>
      <c r="AE75" s="473"/>
      <c r="AF75" s="473"/>
      <c r="AG75" s="473"/>
      <c r="AH75" s="473"/>
      <c r="AI75" s="473"/>
      <c r="AJ75" s="473"/>
      <c r="AK75" s="473"/>
      <c r="AL75" s="474"/>
      <c r="AM75" s="300"/>
      <c r="AN75" s="308"/>
      <c r="AO75" s="308"/>
      <c r="AP75" s="308"/>
      <c r="AQ75" s="308"/>
      <c r="AR75" s="308"/>
      <c r="AS75" s="308"/>
      <c r="AT75" s="308"/>
      <c r="AU75" s="308"/>
      <c r="AV75" s="308"/>
      <c r="AW75" s="309"/>
      <c r="AX75" s="142"/>
      <c r="AY75" s="140"/>
      <c r="AZ75" s="140"/>
    </row>
    <row r="76" spans="2:62" ht="12" customHeight="1" x14ac:dyDescent="0.2">
      <c r="B76" s="481"/>
      <c r="C76" s="482"/>
      <c r="D76" s="482"/>
      <c r="E76" s="482"/>
      <c r="F76" s="482"/>
      <c r="G76" s="482"/>
      <c r="H76" s="482"/>
      <c r="I76" s="482"/>
      <c r="J76" s="482"/>
      <c r="K76" s="482"/>
      <c r="L76" s="482"/>
      <c r="M76" s="482"/>
      <c r="N76" s="482"/>
      <c r="O76" s="482"/>
      <c r="P76" s="482"/>
      <c r="Q76" s="482"/>
      <c r="R76" s="469"/>
      <c r="S76" s="470"/>
      <c r="T76" s="470"/>
      <c r="U76" s="470"/>
      <c r="V76" s="470"/>
      <c r="W76" s="470"/>
      <c r="X76" s="470"/>
      <c r="Y76" s="470"/>
      <c r="Z76" s="470"/>
      <c r="AA76" s="470"/>
      <c r="AB76" s="471"/>
      <c r="AC76" s="469"/>
      <c r="AD76" s="470"/>
      <c r="AE76" s="470"/>
      <c r="AF76" s="470"/>
      <c r="AG76" s="470"/>
      <c r="AH76" s="470"/>
      <c r="AI76" s="470"/>
      <c r="AJ76" s="470"/>
      <c r="AK76" s="470"/>
      <c r="AL76" s="471"/>
      <c r="AM76" s="300"/>
      <c r="AN76" s="308"/>
      <c r="AO76" s="308"/>
      <c r="AP76" s="308"/>
      <c r="AQ76" s="308"/>
      <c r="AR76" s="308"/>
      <c r="AS76" s="308"/>
      <c r="AT76" s="308"/>
      <c r="AU76" s="308"/>
      <c r="AV76" s="308"/>
      <c r="AW76" s="309"/>
      <c r="AX76" s="142"/>
      <c r="AY76" s="140"/>
      <c r="AZ76" s="140"/>
    </row>
    <row r="77" spans="2:62" ht="12" customHeight="1" x14ac:dyDescent="0.2">
      <c r="B77" s="483"/>
      <c r="C77" s="484"/>
      <c r="D77" s="484"/>
      <c r="E77" s="484"/>
      <c r="F77" s="484"/>
      <c r="G77" s="484"/>
      <c r="H77" s="484"/>
      <c r="I77" s="484"/>
      <c r="J77" s="484"/>
      <c r="K77" s="484"/>
      <c r="L77" s="484"/>
      <c r="M77" s="484"/>
      <c r="N77" s="484"/>
      <c r="O77" s="484"/>
      <c r="P77" s="484"/>
      <c r="Q77" s="484"/>
      <c r="R77" s="472"/>
      <c r="S77" s="473"/>
      <c r="T77" s="473"/>
      <c r="U77" s="473"/>
      <c r="V77" s="473"/>
      <c r="W77" s="473"/>
      <c r="X77" s="473"/>
      <c r="Y77" s="473"/>
      <c r="Z77" s="473"/>
      <c r="AA77" s="473"/>
      <c r="AB77" s="474"/>
      <c r="AC77" s="472"/>
      <c r="AD77" s="473"/>
      <c r="AE77" s="473"/>
      <c r="AF77" s="473"/>
      <c r="AG77" s="473"/>
      <c r="AH77" s="473"/>
      <c r="AI77" s="473"/>
      <c r="AJ77" s="473"/>
      <c r="AK77" s="473"/>
      <c r="AL77" s="474"/>
      <c r="AM77" s="300"/>
      <c r="AN77" s="308"/>
      <c r="AO77" s="308"/>
      <c r="AP77" s="308"/>
      <c r="AQ77" s="308"/>
      <c r="AR77" s="308"/>
      <c r="AS77" s="308"/>
      <c r="AT77" s="308"/>
      <c r="AU77" s="308"/>
      <c r="AV77" s="308"/>
      <c r="AW77" s="309"/>
      <c r="AX77" s="142"/>
      <c r="AY77" s="140"/>
      <c r="AZ77" s="140"/>
    </row>
    <row r="78" spans="2:62" ht="12" customHeight="1" x14ac:dyDescent="0.2">
      <c r="B78" s="485"/>
      <c r="C78" s="486"/>
      <c r="D78" s="486"/>
      <c r="E78" s="486"/>
      <c r="F78" s="486"/>
      <c r="G78" s="486"/>
      <c r="H78" s="486"/>
      <c r="I78" s="486"/>
      <c r="J78" s="486"/>
      <c r="K78" s="486"/>
      <c r="L78" s="486"/>
      <c r="M78" s="486"/>
      <c r="N78" s="486"/>
      <c r="O78" s="486"/>
      <c r="P78" s="486"/>
      <c r="Q78" s="486"/>
      <c r="R78" s="469"/>
      <c r="S78" s="470"/>
      <c r="T78" s="470"/>
      <c r="U78" s="470"/>
      <c r="V78" s="470"/>
      <c r="W78" s="470"/>
      <c r="X78" s="470"/>
      <c r="Y78" s="470"/>
      <c r="Z78" s="470"/>
      <c r="AA78" s="470"/>
      <c r="AB78" s="471"/>
      <c r="AC78" s="469"/>
      <c r="AD78" s="470"/>
      <c r="AE78" s="470"/>
      <c r="AF78" s="470"/>
      <c r="AG78" s="470"/>
      <c r="AH78" s="470"/>
      <c r="AI78" s="470"/>
      <c r="AJ78" s="470"/>
      <c r="AK78" s="470"/>
      <c r="AL78" s="471"/>
      <c r="AM78" s="300"/>
      <c r="AN78" s="308"/>
      <c r="AO78" s="308"/>
      <c r="AP78" s="308"/>
      <c r="AQ78" s="308"/>
      <c r="AR78" s="308"/>
      <c r="AS78" s="308"/>
      <c r="AT78" s="308"/>
      <c r="AU78" s="308"/>
      <c r="AV78" s="308"/>
      <c r="AW78" s="309"/>
      <c r="AX78" s="142"/>
      <c r="AY78" s="140"/>
      <c r="AZ78" s="140"/>
    </row>
    <row r="79" spans="2:62" ht="12" customHeight="1" x14ac:dyDescent="0.2">
      <c r="B79" s="487"/>
      <c r="C79" s="488"/>
      <c r="D79" s="488"/>
      <c r="E79" s="488"/>
      <c r="F79" s="488"/>
      <c r="G79" s="488"/>
      <c r="H79" s="488"/>
      <c r="I79" s="488"/>
      <c r="J79" s="488"/>
      <c r="K79" s="488"/>
      <c r="L79" s="488"/>
      <c r="M79" s="488"/>
      <c r="N79" s="488"/>
      <c r="O79" s="488"/>
      <c r="P79" s="488"/>
      <c r="Q79" s="488"/>
      <c r="R79" s="472"/>
      <c r="S79" s="473"/>
      <c r="T79" s="473"/>
      <c r="U79" s="473"/>
      <c r="V79" s="473"/>
      <c r="W79" s="473"/>
      <c r="X79" s="473"/>
      <c r="Y79" s="473"/>
      <c r="Z79" s="473"/>
      <c r="AA79" s="473"/>
      <c r="AB79" s="474"/>
      <c r="AC79" s="472"/>
      <c r="AD79" s="473"/>
      <c r="AE79" s="473"/>
      <c r="AF79" s="473"/>
      <c r="AG79" s="473"/>
      <c r="AH79" s="473"/>
      <c r="AI79" s="473"/>
      <c r="AJ79" s="473"/>
      <c r="AK79" s="473"/>
      <c r="AL79" s="474"/>
      <c r="AM79" s="311"/>
      <c r="AN79" s="312"/>
      <c r="AO79" s="312"/>
      <c r="AP79" s="312"/>
      <c r="AQ79" s="312"/>
      <c r="AR79" s="312"/>
      <c r="AS79" s="312"/>
      <c r="AT79" s="312"/>
      <c r="AU79" s="313"/>
      <c r="AV79" s="313"/>
      <c r="AW79" s="314"/>
      <c r="AX79" s="142"/>
      <c r="AY79" s="140"/>
      <c r="AZ79" s="140"/>
    </row>
    <row r="80" spans="2:62" ht="18" customHeight="1" x14ac:dyDescent="0.2">
      <c r="B80" s="232"/>
      <c r="C80" s="232" t="s">
        <v>110</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18" t="s">
        <v>73</v>
      </c>
      <c r="C82" s="518"/>
      <c r="D82" s="518"/>
      <c r="E82" s="518"/>
      <c r="F82" s="518"/>
      <c r="G82" s="518"/>
      <c r="H82" s="518"/>
      <c r="I82" s="518"/>
      <c r="J82" s="518"/>
      <c r="K82" s="518"/>
      <c r="L82" s="518"/>
      <c r="M82" s="518"/>
      <c r="N82" s="518"/>
      <c r="O82" s="518"/>
      <c r="P82" s="518"/>
      <c r="Q82" s="518"/>
      <c r="R82" s="518"/>
      <c r="S82" s="518"/>
      <c r="T82" s="518"/>
      <c r="U82" s="518"/>
      <c r="V82" s="518"/>
      <c r="W82" s="518"/>
      <c r="X82" s="518"/>
      <c r="Y82" s="518"/>
      <c r="Z82" s="518"/>
      <c r="AA82" s="518"/>
      <c r="AB82" s="518"/>
      <c r="AC82" s="518"/>
      <c r="AD82" s="518"/>
      <c r="AE82" s="518"/>
      <c r="AF82" s="518"/>
      <c r="AG82" s="518"/>
      <c r="AH82" s="518"/>
      <c r="AI82" s="518"/>
      <c r="AJ82" s="518"/>
      <c r="AK82" s="518"/>
      <c r="AL82" s="518"/>
      <c r="AM82" s="518"/>
      <c r="AN82" s="518"/>
      <c r="AO82" s="518"/>
      <c r="AP82" s="518"/>
      <c r="AQ82" s="518"/>
      <c r="AR82" s="518"/>
      <c r="AS82" s="518"/>
      <c r="AT82" s="518"/>
      <c r="AU82" s="518"/>
      <c r="AV82" s="518"/>
      <c r="AW82" s="518"/>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58" t="s">
        <v>74</v>
      </c>
      <c r="M84" s="558"/>
      <c r="N84" s="558"/>
      <c r="O84" s="558"/>
      <c r="P84" s="558"/>
      <c r="Q84" s="284"/>
      <c r="R84" s="284"/>
      <c r="S84" s="284"/>
      <c r="T84" s="284"/>
      <c r="U84" s="284"/>
      <c r="V84" s="284"/>
      <c r="W84" s="284"/>
      <c r="X84" s="557" t="s">
        <v>75</v>
      </c>
      <c r="Y84" s="557"/>
      <c r="Z84" s="557"/>
      <c r="AA84" s="557"/>
      <c r="AB84" s="557"/>
      <c r="AC84" s="557"/>
      <c r="AD84" s="247"/>
      <c r="AE84" s="247"/>
      <c r="AF84" s="247"/>
      <c r="AG84" s="247"/>
      <c r="AH84" s="247"/>
      <c r="AI84" s="558" t="s">
        <v>164</v>
      </c>
      <c r="AJ84" s="558"/>
      <c r="AK84" s="558"/>
      <c r="AL84" s="558"/>
      <c r="AM84" s="558"/>
      <c r="AN84" s="558"/>
      <c r="AO84" s="558"/>
      <c r="AP84" s="558"/>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59">
        <f>SUM(R36:AB79)</f>
        <v>0</v>
      </c>
      <c r="M86" s="560"/>
      <c r="N86" s="560"/>
      <c r="O86" s="560"/>
      <c r="P86" s="560"/>
      <c r="Q86" s="561"/>
      <c r="R86" s="288"/>
      <c r="S86" s="288"/>
      <c r="T86" s="289"/>
      <c r="U86" s="592" t="s">
        <v>76</v>
      </c>
      <c r="V86" s="592"/>
      <c r="W86" s="288"/>
      <c r="X86" s="559">
        <f>IF(AND(AH24="Abondement unilatéral",M15="Salarié"),(SUM(AC36:AL79)+AN44)*0.903,(SUM(AC36:AL79)+AN44))</f>
        <v>0</v>
      </c>
      <c r="Y86" s="560"/>
      <c r="Z86" s="560"/>
      <c r="AA86" s="560"/>
      <c r="AB86" s="560"/>
      <c r="AC86" s="561"/>
      <c r="AD86" s="237"/>
      <c r="AE86" s="237"/>
      <c r="AF86" s="290" t="s">
        <v>77</v>
      </c>
      <c r="AG86" s="237"/>
      <c r="AH86" s="290"/>
      <c r="AI86" s="237"/>
      <c r="AJ86" s="237"/>
      <c r="AK86" s="554">
        <f>L86+X86</f>
        <v>0</v>
      </c>
      <c r="AL86" s="555"/>
      <c r="AM86" s="555"/>
      <c r="AN86" s="555"/>
      <c r="AO86" s="556"/>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75"/>
      <c r="H88" s="575"/>
      <c r="I88" s="575"/>
      <c r="J88" s="575"/>
      <c r="K88" s="152"/>
      <c r="L88" s="574"/>
      <c r="M88" s="574"/>
      <c r="N88" s="574"/>
      <c r="O88" s="152"/>
      <c r="P88" s="152"/>
      <c r="R88" s="153"/>
      <c r="S88" s="154"/>
      <c r="T88" s="154"/>
      <c r="U88" s="154"/>
      <c r="V88" s="155"/>
      <c r="W88" s="156"/>
      <c r="X88" s="153"/>
      <c r="Y88" s="154"/>
      <c r="Z88" s="154"/>
      <c r="AA88" s="154"/>
      <c r="AB88" s="154"/>
      <c r="AC88" s="153"/>
      <c r="AD88" s="154"/>
      <c r="AE88" s="157"/>
      <c r="AF88" s="573"/>
      <c r="AG88" s="573"/>
      <c r="AH88" s="573"/>
      <c r="AI88" s="153"/>
      <c r="AJ88" s="153"/>
      <c r="AK88" s="154"/>
      <c r="AU88" s="101"/>
      <c r="AV88" s="101"/>
      <c r="AW88" s="94"/>
      <c r="AX88" s="158"/>
      <c r="AY88" s="159"/>
      <c r="AZ88" s="159"/>
    </row>
    <row r="89" spans="2:85" ht="19.5" x14ac:dyDescent="0.25">
      <c r="B89" s="563" t="s">
        <v>85</v>
      </c>
      <c r="C89" s="564"/>
      <c r="D89" s="564"/>
      <c r="E89" s="564"/>
      <c r="F89" s="564"/>
      <c r="G89" s="564"/>
      <c r="H89" s="564"/>
      <c r="I89" s="564"/>
      <c r="J89" s="564"/>
      <c r="K89" s="564"/>
      <c r="L89" s="564"/>
      <c r="M89" s="564"/>
      <c r="N89" s="564"/>
      <c r="O89" s="564"/>
      <c r="P89" s="564"/>
      <c r="Q89" s="564"/>
      <c r="R89" s="564"/>
      <c r="S89" s="564"/>
      <c r="T89" s="564"/>
      <c r="U89" s="564"/>
      <c r="V89" s="564"/>
      <c r="W89" s="564"/>
      <c r="X89" s="564"/>
      <c r="Y89" s="564"/>
      <c r="Z89" s="564"/>
      <c r="AA89" s="564"/>
      <c r="AB89" s="564"/>
      <c r="AC89" s="564"/>
      <c r="AD89" s="564"/>
      <c r="AE89" s="564"/>
      <c r="AF89" s="564"/>
      <c r="AG89" s="564"/>
      <c r="AH89" s="564"/>
      <c r="AI89" s="564"/>
      <c r="AJ89" s="564"/>
      <c r="AK89" s="564"/>
      <c r="AL89" s="564"/>
      <c r="AM89" s="564"/>
      <c r="AN89" s="564"/>
      <c r="AO89" s="564"/>
      <c r="AP89" s="564"/>
      <c r="AQ89" s="564"/>
      <c r="AR89" s="564"/>
      <c r="AS89" s="564"/>
      <c r="AT89" s="564"/>
      <c r="AU89" s="564"/>
      <c r="AV89" s="564"/>
      <c r="AW89" s="565"/>
      <c r="AX89" s="140"/>
      <c r="AY89" s="140"/>
      <c r="AZ89" s="140"/>
    </row>
    <row r="90" spans="2:85" s="162" customFormat="1" ht="35.25" customHeight="1" x14ac:dyDescent="0.25">
      <c r="B90" s="423" t="s">
        <v>112</v>
      </c>
      <c r="C90" s="423"/>
      <c r="D90" s="423"/>
      <c r="E90" s="423"/>
      <c r="F90" s="423"/>
      <c r="G90" s="423"/>
      <c r="H90" s="423"/>
      <c r="I90" s="423"/>
      <c r="J90" s="423"/>
      <c r="K90" s="423"/>
      <c r="L90" s="423"/>
      <c r="M90" s="423"/>
      <c r="N90" s="423"/>
      <c r="O90" s="423"/>
      <c r="P90" s="423"/>
      <c r="Q90" s="423"/>
      <c r="R90" s="423"/>
      <c r="S90" s="423"/>
      <c r="T90" s="423"/>
      <c r="U90" s="423"/>
      <c r="V90" s="423"/>
      <c r="W90" s="423"/>
      <c r="X90" s="423"/>
      <c r="Y90" s="423"/>
      <c r="Z90" s="423"/>
      <c r="AA90" s="423"/>
      <c r="AB90" s="423"/>
      <c r="AC90" s="423"/>
      <c r="AD90" s="423"/>
      <c r="AE90" s="423"/>
      <c r="AF90" s="423"/>
      <c r="AG90" s="423"/>
      <c r="AH90" s="423"/>
      <c r="AI90" s="423"/>
      <c r="AJ90" s="423"/>
      <c r="AK90" s="423"/>
      <c r="AL90" s="423"/>
      <c r="AM90" s="423"/>
      <c r="AN90" s="423"/>
      <c r="AO90" s="423"/>
      <c r="AP90" s="423"/>
      <c r="AQ90" s="423"/>
      <c r="AR90" s="423"/>
      <c r="AS90" s="423"/>
      <c r="AT90" s="423"/>
      <c r="AU90" s="423"/>
      <c r="AV90" s="423"/>
      <c r="AW90" s="423"/>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480" t="s">
        <v>56</v>
      </c>
      <c r="H92" s="480"/>
      <c r="I92" s="480"/>
      <c r="J92" s="480"/>
      <c r="K92" s="480"/>
      <c r="L92" s="480"/>
      <c r="M92" s="480"/>
      <c r="N92" s="480"/>
      <c r="O92" s="480"/>
      <c r="P92" s="480"/>
      <c r="Q92" s="480"/>
      <c r="R92" s="480"/>
      <c r="S92" s="480"/>
      <c r="T92" s="480"/>
      <c r="U92" s="480"/>
      <c r="V92" s="480"/>
      <c r="W92" s="480"/>
      <c r="X92" s="480"/>
      <c r="Y92" s="480"/>
      <c r="Z92" s="480"/>
      <c r="AA92" s="480"/>
      <c r="AB92" s="480"/>
      <c r="AC92" s="480"/>
      <c r="AD92" s="480"/>
      <c r="AE92" s="480"/>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480" t="s">
        <v>8</v>
      </c>
      <c r="H94" s="480"/>
      <c r="I94" s="480"/>
      <c r="J94" s="480"/>
      <c r="K94" s="480"/>
      <c r="L94" s="480"/>
      <c r="M94" s="480"/>
      <c r="N94" s="480"/>
      <c r="O94" s="480"/>
      <c r="P94" s="480"/>
      <c r="Q94" s="480"/>
      <c r="R94" s="480"/>
      <c r="S94" s="480"/>
      <c r="T94" s="480"/>
      <c r="U94" s="480"/>
      <c r="V94" s="480"/>
      <c r="W94" s="480"/>
      <c r="X94" s="480"/>
      <c r="Y94" s="480"/>
      <c r="Z94" s="480"/>
      <c r="AA94" s="480"/>
      <c r="AB94" s="480"/>
      <c r="AC94" s="480"/>
      <c r="AD94" s="480"/>
      <c r="AE94" s="480"/>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68" t="s">
        <v>83</v>
      </c>
      <c r="E96" s="568"/>
      <c r="F96" s="568"/>
      <c r="G96" s="568"/>
      <c r="H96" s="568"/>
      <c r="I96" s="568"/>
      <c r="J96" s="568"/>
      <c r="K96" s="568"/>
      <c r="L96" s="568"/>
      <c r="M96" s="568"/>
      <c r="N96" s="568"/>
      <c r="O96" s="568"/>
      <c r="P96" s="568"/>
      <c r="Q96" s="568"/>
      <c r="R96" s="568"/>
      <c r="S96" s="568"/>
      <c r="T96" s="568"/>
      <c r="U96" s="568"/>
      <c r="V96" s="568"/>
      <c r="W96" s="568"/>
      <c r="X96" s="568"/>
      <c r="Y96" s="568"/>
      <c r="Z96" s="568"/>
      <c r="AA96" s="568"/>
      <c r="AB96" s="568"/>
      <c r="AC96" s="568"/>
      <c r="AD96" s="568"/>
      <c r="AE96" s="568"/>
      <c r="AF96" s="568"/>
      <c r="AG96" s="568"/>
      <c r="AH96" s="568"/>
      <c r="AI96" s="568"/>
      <c r="AJ96" s="568"/>
      <c r="AK96" s="568"/>
      <c r="AL96" s="568"/>
      <c r="AM96" s="568"/>
      <c r="AN96" s="568"/>
      <c r="AO96" s="568"/>
      <c r="AP96" s="569" t="s">
        <v>84</v>
      </c>
      <c r="AQ96" s="569"/>
      <c r="AR96" s="569"/>
      <c r="AS96" s="569"/>
      <c r="AT96" s="569"/>
      <c r="AU96" s="569"/>
      <c r="AV96" s="569"/>
      <c r="AW96" s="569"/>
      <c r="AX96" s="161"/>
      <c r="AY96" s="161"/>
      <c r="AZ96" s="161"/>
      <c r="BA96" s="162"/>
      <c r="BB96" s="162"/>
      <c r="BC96" s="162"/>
      <c r="BD96" s="162"/>
      <c r="BE96" s="162"/>
      <c r="BF96" s="162"/>
    </row>
    <row r="97" spans="2:58" s="164" customFormat="1" ht="4.5" customHeight="1" x14ac:dyDescent="0.25">
      <c r="B97" s="323"/>
      <c r="C97" s="324"/>
      <c r="D97" s="568"/>
      <c r="E97" s="568"/>
      <c r="F97" s="568"/>
      <c r="G97" s="568"/>
      <c r="H97" s="568"/>
      <c r="I97" s="568"/>
      <c r="J97" s="568"/>
      <c r="K97" s="568"/>
      <c r="L97" s="568"/>
      <c r="M97" s="568"/>
      <c r="N97" s="568"/>
      <c r="O97" s="568"/>
      <c r="P97" s="568"/>
      <c r="Q97" s="568"/>
      <c r="R97" s="568"/>
      <c r="S97" s="568"/>
      <c r="T97" s="568"/>
      <c r="U97" s="568"/>
      <c r="V97" s="568"/>
      <c r="W97" s="568"/>
      <c r="X97" s="568"/>
      <c r="Y97" s="568"/>
      <c r="Z97" s="568"/>
      <c r="AA97" s="568"/>
      <c r="AB97" s="568"/>
      <c r="AC97" s="568"/>
      <c r="AD97" s="568"/>
      <c r="AE97" s="568"/>
      <c r="AF97" s="568"/>
      <c r="AG97" s="568"/>
      <c r="AH97" s="568"/>
      <c r="AI97" s="568"/>
      <c r="AJ97" s="568"/>
      <c r="AK97" s="568"/>
      <c r="AL97" s="568"/>
      <c r="AM97" s="568"/>
      <c r="AN97" s="568"/>
      <c r="AO97" s="568"/>
      <c r="AP97" s="569"/>
      <c r="AQ97" s="569"/>
      <c r="AR97" s="569"/>
      <c r="AS97" s="569"/>
      <c r="AT97" s="569"/>
      <c r="AU97" s="569"/>
      <c r="AV97" s="569"/>
      <c r="AW97" s="569"/>
      <c r="AX97" s="161"/>
      <c r="AY97" s="161"/>
      <c r="AZ97" s="161"/>
      <c r="BA97" s="162"/>
      <c r="BB97" s="162"/>
      <c r="BC97" s="162"/>
      <c r="BD97" s="162"/>
      <c r="BE97" s="162"/>
      <c r="BF97" s="162"/>
    </row>
    <row r="98" spans="2:58" s="164" customFormat="1" ht="5.25" customHeight="1" x14ac:dyDescent="0.25">
      <c r="B98" s="323"/>
      <c r="C98" s="324"/>
      <c r="D98" s="568"/>
      <c r="E98" s="568"/>
      <c r="F98" s="568"/>
      <c r="G98" s="568"/>
      <c r="H98" s="568"/>
      <c r="I98" s="568"/>
      <c r="J98" s="568"/>
      <c r="K98" s="568"/>
      <c r="L98" s="568"/>
      <c r="M98" s="568"/>
      <c r="N98" s="568"/>
      <c r="O98" s="568"/>
      <c r="P98" s="568"/>
      <c r="Q98" s="568"/>
      <c r="R98" s="568"/>
      <c r="S98" s="568"/>
      <c r="T98" s="568"/>
      <c r="U98" s="568"/>
      <c r="V98" s="568"/>
      <c r="W98" s="568"/>
      <c r="X98" s="568"/>
      <c r="Y98" s="568"/>
      <c r="Z98" s="568"/>
      <c r="AA98" s="568"/>
      <c r="AB98" s="568"/>
      <c r="AC98" s="568"/>
      <c r="AD98" s="568"/>
      <c r="AE98" s="568"/>
      <c r="AF98" s="568"/>
      <c r="AG98" s="568"/>
      <c r="AH98" s="568"/>
      <c r="AI98" s="568"/>
      <c r="AJ98" s="568"/>
      <c r="AK98" s="568"/>
      <c r="AL98" s="568"/>
      <c r="AM98" s="568"/>
      <c r="AN98" s="568"/>
      <c r="AO98" s="568"/>
      <c r="AP98" s="569"/>
      <c r="AQ98" s="569"/>
      <c r="AR98" s="569"/>
      <c r="AS98" s="569"/>
      <c r="AT98" s="569"/>
      <c r="AU98" s="569"/>
      <c r="AV98" s="569"/>
      <c r="AW98" s="569"/>
      <c r="AX98" s="161"/>
      <c r="AY98" s="161"/>
      <c r="AZ98" s="161"/>
      <c r="BA98" s="162"/>
      <c r="BB98" s="162"/>
      <c r="BC98" s="162"/>
      <c r="BD98" s="162"/>
      <c r="BE98" s="162"/>
      <c r="BF98" s="162"/>
    </row>
    <row r="99" spans="2:58" s="164" customFormat="1" ht="5.25" customHeight="1" x14ac:dyDescent="0.25">
      <c r="B99" s="323"/>
      <c r="C99" s="324"/>
      <c r="D99" s="568"/>
      <c r="E99" s="568"/>
      <c r="F99" s="568"/>
      <c r="G99" s="568"/>
      <c r="H99" s="568"/>
      <c r="I99" s="568"/>
      <c r="J99" s="568"/>
      <c r="K99" s="568"/>
      <c r="L99" s="568"/>
      <c r="M99" s="568"/>
      <c r="N99" s="568"/>
      <c r="O99" s="568"/>
      <c r="P99" s="568"/>
      <c r="Q99" s="568"/>
      <c r="R99" s="568"/>
      <c r="S99" s="568"/>
      <c r="T99" s="568"/>
      <c r="U99" s="568"/>
      <c r="V99" s="568"/>
      <c r="W99" s="568"/>
      <c r="X99" s="568"/>
      <c r="Y99" s="568"/>
      <c r="Z99" s="568"/>
      <c r="AA99" s="568"/>
      <c r="AB99" s="568"/>
      <c r="AC99" s="568"/>
      <c r="AD99" s="568"/>
      <c r="AE99" s="568"/>
      <c r="AF99" s="568"/>
      <c r="AG99" s="568"/>
      <c r="AH99" s="568"/>
      <c r="AI99" s="568"/>
      <c r="AJ99" s="568"/>
      <c r="AK99" s="568"/>
      <c r="AL99" s="568"/>
      <c r="AM99" s="568"/>
      <c r="AN99" s="568"/>
      <c r="AO99" s="568"/>
      <c r="AP99" s="569"/>
      <c r="AQ99" s="569"/>
      <c r="AR99" s="569"/>
      <c r="AS99" s="569"/>
      <c r="AT99" s="569"/>
      <c r="AU99" s="569"/>
      <c r="AV99" s="569"/>
      <c r="AW99" s="569"/>
      <c r="AX99" s="161"/>
      <c r="AY99" s="161"/>
      <c r="AZ99" s="161"/>
      <c r="BA99" s="162"/>
      <c r="BB99" s="162"/>
      <c r="BC99" s="162"/>
      <c r="BD99" s="162"/>
      <c r="BE99" s="162"/>
      <c r="BF99" s="162"/>
    </row>
    <row r="100" spans="2:58" s="164" customFormat="1" ht="5.25" customHeight="1" x14ac:dyDescent="0.25">
      <c r="B100" s="323"/>
      <c r="C100" s="324"/>
      <c r="D100" s="568"/>
      <c r="E100" s="568"/>
      <c r="F100" s="568"/>
      <c r="G100" s="568"/>
      <c r="H100" s="568"/>
      <c r="I100" s="568"/>
      <c r="J100" s="568"/>
      <c r="K100" s="568"/>
      <c r="L100" s="568"/>
      <c r="M100" s="568"/>
      <c r="N100" s="568"/>
      <c r="O100" s="568"/>
      <c r="P100" s="568"/>
      <c r="Q100" s="568"/>
      <c r="R100" s="568"/>
      <c r="S100" s="568"/>
      <c r="T100" s="568"/>
      <c r="U100" s="568"/>
      <c r="V100" s="568"/>
      <c r="W100" s="568"/>
      <c r="X100" s="568"/>
      <c r="Y100" s="568"/>
      <c r="Z100" s="568"/>
      <c r="AA100" s="568"/>
      <c r="AB100" s="568"/>
      <c r="AC100" s="568"/>
      <c r="AD100" s="568"/>
      <c r="AE100" s="568"/>
      <c r="AF100" s="568"/>
      <c r="AG100" s="568"/>
      <c r="AH100" s="568"/>
      <c r="AI100" s="568"/>
      <c r="AJ100" s="568"/>
      <c r="AK100" s="568"/>
      <c r="AL100" s="568"/>
      <c r="AM100" s="568"/>
      <c r="AN100" s="568"/>
      <c r="AO100" s="568"/>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544" t="s">
        <v>86</v>
      </c>
      <c r="C104" s="544"/>
      <c r="D104" s="544"/>
      <c r="E104" s="544"/>
      <c r="F104" s="544"/>
      <c r="G104" s="544"/>
      <c r="H104" s="544"/>
      <c r="I104" s="544"/>
      <c r="J104" s="544"/>
      <c r="K104" s="544"/>
      <c r="L104" s="544"/>
      <c r="M104" s="544"/>
      <c r="N104" s="544"/>
      <c r="O104" s="544"/>
      <c r="P104" s="544"/>
      <c r="Q104" s="544"/>
      <c r="R104" s="544"/>
      <c r="S104" s="544"/>
      <c r="T104" s="544"/>
      <c r="U104" s="544"/>
      <c r="V104" s="544"/>
      <c r="W104" s="544"/>
      <c r="X104" s="544"/>
      <c r="Y104" s="544"/>
      <c r="Z104" s="544"/>
      <c r="AA104" s="544"/>
      <c r="AB104" s="544"/>
      <c r="AC104" s="544"/>
      <c r="AD104" s="544"/>
      <c r="AE104" s="544"/>
      <c r="AF104" s="544"/>
      <c r="AG104" s="544"/>
      <c r="AH104" s="544"/>
      <c r="AI104" s="544"/>
      <c r="AJ104" s="544"/>
      <c r="AK104" s="544"/>
      <c r="AL104" s="544"/>
      <c r="AM104" s="544"/>
      <c r="AN104" s="544"/>
      <c r="AO104" s="544"/>
      <c r="AP104" s="544"/>
      <c r="AQ104" s="544"/>
      <c r="AR104" s="544"/>
      <c r="AS104" s="544"/>
      <c r="AT104" s="544"/>
      <c r="AU104" s="544"/>
      <c r="AV104" s="544"/>
      <c r="AW104" s="544"/>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578" t="s">
        <v>87</v>
      </c>
      <c r="C106" s="578"/>
      <c r="D106" s="578"/>
      <c r="E106" s="578"/>
      <c r="F106" s="578"/>
      <c r="G106" s="578"/>
      <c r="H106" s="578"/>
      <c r="I106" s="578"/>
      <c r="J106" s="578"/>
      <c r="K106" s="578"/>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78"/>
      <c r="AK106" s="578"/>
      <c r="AL106" s="578"/>
      <c r="AM106" s="578"/>
      <c r="AN106" s="578"/>
      <c r="AO106" s="578"/>
      <c r="AP106" s="578"/>
      <c r="AQ106" s="578"/>
      <c r="AR106" s="578"/>
      <c r="AS106" s="578"/>
      <c r="AT106" s="578"/>
      <c r="AU106" s="578"/>
      <c r="AV106" s="578"/>
      <c r="AW106" s="578"/>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62" t="s">
        <v>100</v>
      </c>
      <c r="C109" s="562"/>
      <c r="D109" s="562"/>
      <c r="E109" s="562"/>
      <c r="F109" s="562"/>
      <c r="G109" s="562"/>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161"/>
      <c r="AY109" s="161"/>
      <c r="AZ109" s="161"/>
      <c r="BA109" s="162"/>
      <c r="BB109" s="162"/>
      <c r="BC109" s="162"/>
      <c r="BD109" s="162"/>
      <c r="BE109" s="162"/>
      <c r="BF109" s="162"/>
    </row>
    <row r="110" spans="2:58" s="164" customFormat="1" ht="17.25" customHeight="1" x14ac:dyDescent="0.25">
      <c r="B110" s="579" t="s">
        <v>146</v>
      </c>
      <c r="C110" s="579"/>
      <c r="D110" s="579"/>
      <c r="E110" s="579"/>
      <c r="F110" s="579"/>
      <c r="G110" s="579"/>
      <c r="H110" s="579"/>
      <c r="I110" s="579"/>
      <c r="J110" s="579"/>
      <c r="K110" s="579"/>
      <c r="L110" s="579"/>
      <c r="M110" s="579"/>
      <c r="N110" s="579"/>
      <c r="O110" s="579"/>
      <c r="P110" s="579"/>
      <c r="Q110" s="579"/>
      <c r="R110" s="579"/>
      <c r="S110" s="579"/>
      <c r="T110" s="579"/>
      <c r="U110" s="579"/>
      <c r="V110" s="579"/>
      <c r="W110" s="579"/>
      <c r="X110" s="579"/>
      <c r="Y110" s="579"/>
      <c r="Z110" s="579"/>
      <c r="AA110" s="579"/>
      <c r="AB110" s="579"/>
      <c r="AC110" s="579"/>
      <c r="AD110" s="579"/>
      <c r="AE110" s="579"/>
      <c r="AF110" s="579"/>
      <c r="AG110" s="579"/>
      <c r="AH110" s="579"/>
      <c r="AI110" s="579"/>
      <c r="AJ110" s="579"/>
      <c r="AK110" s="579"/>
      <c r="AL110" s="579"/>
      <c r="AM110" s="579"/>
      <c r="AN110" s="579"/>
      <c r="AO110" s="579"/>
      <c r="AP110" s="579"/>
      <c r="AQ110" s="579"/>
      <c r="AR110" s="579"/>
      <c r="AS110" s="579"/>
      <c r="AT110" s="579"/>
      <c r="AU110" s="579"/>
      <c r="AV110" s="579"/>
      <c r="AW110" s="579"/>
      <c r="AX110" s="161"/>
      <c r="AY110" s="161"/>
      <c r="AZ110" s="161"/>
      <c r="BA110" s="162"/>
      <c r="BB110" s="162"/>
      <c r="BC110" s="162"/>
      <c r="BD110" s="162"/>
      <c r="BE110" s="162"/>
      <c r="BF110" s="162"/>
    </row>
    <row r="111" spans="2:58" s="164" customFormat="1" ht="17.25" customHeight="1" x14ac:dyDescent="0.25">
      <c r="B111" s="579"/>
      <c r="C111" s="579"/>
      <c r="D111" s="579"/>
      <c r="E111" s="579"/>
      <c r="F111" s="579"/>
      <c r="G111" s="579"/>
      <c r="H111" s="579"/>
      <c r="I111" s="579"/>
      <c r="J111" s="579"/>
      <c r="K111" s="579"/>
      <c r="L111" s="579"/>
      <c r="M111" s="579"/>
      <c r="N111" s="579"/>
      <c r="O111" s="579"/>
      <c r="P111" s="579"/>
      <c r="Q111" s="579"/>
      <c r="R111" s="579"/>
      <c r="S111" s="579"/>
      <c r="T111" s="579"/>
      <c r="U111" s="579"/>
      <c r="V111" s="579"/>
      <c r="W111" s="579"/>
      <c r="X111" s="579"/>
      <c r="Y111" s="579"/>
      <c r="Z111" s="579"/>
      <c r="AA111" s="579"/>
      <c r="AB111" s="579"/>
      <c r="AC111" s="579"/>
      <c r="AD111" s="579"/>
      <c r="AE111" s="579"/>
      <c r="AF111" s="579"/>
      <c r="AG111" s="579"/>
      <c r="AH111" s="579"/>
      <c r="AI111" s="579"/>
      <c r="AJ111" s="579"/>
      <c r="AK111" s="579"/>
      <c r="AL111" s="579"/>
      <c r="AM111" s="579"/>
      <c r="AN111" s="579"/>
      <c r="AO111" s="579"/>
      <c r="AP111" s="579"/>
      <c r="AQ111" s="579"/>
      <c r="AR111" s="579"/>
      <c r="AS111" s="579"/>
      <c r="AT111" s="579"/>
      <c r="AU111" s="579"/>
      <c r="AV111" s="579"/>
      <c r="AW111" s="579"/>
      <c r="AX111" s="161"/>
      <c r="AY111" s="161"/>
      <c r="AZ111" s="161"/>
      <c r="BA111" s="162"/>
      <c r="BB111" s="162"/>
      <c r="BC111" s="162"/>
      <c r="BD111" s="162"/>
      <c r="BE111" s="162"/>
      <c r="BF111" s="162"/>
    </row>
    <row r="112" spans="2:58" s="164" customFormat="1" ht="17.25" customHeight="1" x14ac:dyDescent="0.25">
      <c r="B112" s="579"/>
      <c r="C112" s="579"/>
      <c r="D112" s="579"/>
      <c r="E112" s="579"/>
      <c r="F112" s="579"/>
      <c r="G112" s="579"/>
      <c r="H112" s="579"/>
      <c r="I112" s="579"/>
      <c r="J112" s="579"/>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P112" s="579"/>
      <c r="AQ112" s="579"/>
      <c r="AR112" s="579"/>
      <c r="AS112" s="579"/>
      <c r="AT112" s="579"/>
      <c r="AU112" s="579"/>
      <c r="AV112" s="579"/>
      <c r="AW112" s="579"/>
      <c r="AX112" s="161"/>
      <c r="AY112" s="161"/>
      <c r="AZ112" s="161"/>
      <c r="BA112" s="162"/>
      <c r="BB112" s="162"/>
      <c r="BC112" s="162"/>
      <c r="BD112" s="162"/>
      <c r="BE112" s="162"/>
      <c r="BF112" s="162"/>
    </row>
    <row r="113" spans="2:58" s="164" customFormat="1" ht="17.25" customHeight="1" x14ac:dyDescent="0.25">
      <c r="B113" s="579"/>
      <c r="C113" s="579"/>
      <c r="D113" s="579"/>
      <c r="E113" s="579"/>
      <c r="F113" s="579"/>
      <c r="G113" s="579"/>
      <c r="H113" s="579"/>
      <c r="I113" s="579"/>
      <c r="J113" s="579"/>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9"/>
      <c r="AJ113" s="579"/>
      <c r="AK113" s="579"/>
      <c r="AL113" s="579"/>
      <c r="AM113" s="579"/>
      <c r="AN113" s="579"/>
      <c r="AO113" s="579"/>
      <c r="AP113" s="579"/>
      <c r="AQ113" s="579"/>
      <c r="AR113" s="579"/>
      <c r="AS113" s="579"/>
      <c r="AT113" s="579"/>
      <c r="AU113" s="579"/>
      <c r="AV113" s="579"/>
      <c r="AW113" s="579"/>
      <c r="AX113" s="161"/>
      <c r="AY113" s="161"/>
      <c r="AZ113" s="161"/>
      <c r="BA113" s="162"/>
      <c r="BB113" s="162"/>
      <c r="BC113" s="162"/>
      <c r="BD113" s="162"/>
      <c r="BE113" s="162"/>
      <c r="BF113" s="162"/>
    </row>
    <row r="114" spans="2:58" s="164" customFormat="1" ht="71.25" customHeight="1" x14ac:dyDescent="0.25">
      <c r="B114" s="579"/>
      <c r="C114" s="579"/>
      <c r="D114" s="579"/>
      <c r="E114" s="579"/>
      <c r="F114" s="579"/>
      <c r="G114" s="579"/>
      <c r="H114" s="579"/>
      <c r="I114" s="579"/>
      <c r="J114" s="579"/>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9"/>
      <c r="AJ114" s="579"/>
      <c r="AK114" s="579"/>
      <c r="AL114" s="579"/>
      <c r="AM114" s="579"/>
      <c r="AN114" s="579"/>
      <c r="AO114" s="579"/>
      <c r="AP114" s="579"/>
      <c r="AQ114" s="579"/>
      <c r="AR114" s="579"/>
      <c r="AS114" s="579"/>
      <c r="AT114" s="579"/>
      <c r="AU114" s="579"/>
      <c r="AV114" s="579"/>
      <c r="AW114" s="579"/>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580" t="s">
        <v>61</v>
      </c>
      <c r="H116" s="580"/>
      <c r="I116" s="580"/>
      <c r="J116" s="580"/>
      <c r="K116" s="580"/>
      <c r="L116" s="580"/>
      <c r="M116" s="580"/>
      <c r="N116" s="580"/>
      <c r="O116" s="580"/>
      <c r="P116" s="580"/>
      <c r="Q116" s="580"/>
      <c r="R116" s="580"/>
      <c r="S116" s="580"/>
      <c r="T116" s="580"/>
      <c r="U116" s="580"/>
      <c r="V116" s="580"/>
      <c r="W116" s="580"/>
      <c r="X116" s="580"/>
      <c r="Y116" s="580"/>
      <c r="Z116" s="580"/>
      <c r="AA116" s="580"/>
      <c r="AB116" s="580"/>
      <c r="AC116" s="580"/>
      <c r="AD116" s="580"/>
      <c r="AE116" s="580"/>
      <c r="AF116" s="580"/>
      <c r="AG116" s="580"/>
      <c r="AH116" s="580"/>
      <c r="AI116" s="580"/>
      <c r="AJ116" s="336"/>
      <c r="AK116" s="576" t="s">
        <v>62</v>
      </c>
      <c r="AL116" s="576"/>
      <c r="AM116" s="576"/>
      <c r="AN116" s="576"/>
      <c r="AO116" s="576"/>
      <c r="AP116" s="576"/>
      <c r="AQ116" s="576"/>
      <c r="AR116" s="576"/>
      <c r="AS116" s="576"/>
      <c r="AT116" s="576"/>
      <c r="AU116" s="576"/>
      <c r="AV116" s="576"/>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580"/>
      <c r="H117" s="580"/>
      <c r="I117" s="580"/>
      <c r="J117" s="580"/>
      <c r="K117" s="580"/>
      <c r="L117" s="580"/>
      <c r="M117" s="580"/>
      <c r="N117" s="580"/>
      <c r="O117" s="580"/>
      <c r="P117" s="580"/>
      <c r="Q117" s="580"/>
      <c r="R117" s="580"/>
      <c r="S117" s="580"/>
      <c r="T117" s="580"/>
      <c r="U117" s="580"/>
      <c r="V117" s="580"/>
      <c r="W117" s="580"/>
      <c r="X117" s="580"/>
      <c r="Y117" s="580"/>
      <c r="Z117" s="580"/>
      <c r="AA117" s="580"/>
      <c r="AB117" s="580"/>
      <c r="AC117" s="580"/>
      <c r="AD117" s="580"/>
      <c r="AE117" s="580"/>
      <c r="AF117" s="580"/>
      <c r="AG117" s="580"/>
      <c r="AH117" s="580"/>
      <c r="AI117" s="580"/>
      <c r="AJ117" s="336"/>
      <c r="AK117" s="593"/>
      <c r="AL117" s="593"/>
      <c r="AM117" s="593"/>
      <c r="AN117" s="593"/>
      <c r="AO117" s="593"/>
      <c r="AP117" s="593"/>
      <c r="AQ117" s="593"/>
      <c r="AR117" s="593"/>
      <c r="AS117" s="593"/>
      <c r="AT117" s="593"/>
      <c r="AU117" s="593"/>
      <c r="AV117" s="593"/>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580"/>
      <c r="H118" s="580"/>
      <c r="I118" s="580"/>
      <c r="J118" s="580"/>
      <c r="K118" s="580"/>
      <c r="L118" s="580"/>
      <c r="M118" s="580"/>
      <c r="N118" s="580"/>
      <c r="O118" s="580"/>
      <c r="P118" s="580"/>
      <c r="Q118" s="580"/>
      <c r="R118" s="580"/>
      <c r="S118" s="580"/>
      <c r="T118" s="580"/>
      <c r="U118" s="580"/>
      <c r="V118" s="580"/>
      <c r="W118" s="580"/>
      <c r="X118" s="580"/>
      <c r="Y118" s="580"/>
      <c r="Z118" s="580"/>
      <c r="AA118" s="580"/>
      <c r="AB118" s="580"/>
      <c r="AC118" s="580"/>
      <c r="AD118" s="580"/>
      <c r="AE118" s="580"/>
      <c r="AF118" s="580"/>
      <c r="AG118" s="580"/>
      <c r="AH118" s="580"/>
      <c r="AI118" s="580"/>
      <c r="AJ118" s="339"/>
      <c r="AK118" s="593"/>
      <c r="AL118" s="593"/>
      <c r="AM118" s="593"/>
      <c r="AN118" s="593"/>
      <c r="AO118" s="593"/>
      <c r="AP118" s="593"/>
      <c r="AQ118" s="593"/>
      <c r="AR118" s="593"/>
      <c r="AS118" s="593"/>
      <c r="AT118" s="593"/>
      <c r="AU118" s="593"/>
      <c r="AV118" s="593"/>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580"/>
      <c r="H119" s="580"/>
      <c r="I119" s="580"/>
      <c r="J119" s="580"/>
      <c r="K119" s="580"/>
      <c r="L119" s="580"/>
      <c r="M119" s="580"/>
      <c r="N119" s="580"/>
      <c r="O119" s="580"/>
      <c r="P119" s="580"/>
      <c r="Q119" s="580"/>
      <c r="R119" s="580"/>
      <c r="S119" s="580"/>
      <c r="T119" s="580"/>
      <c r="U119" s="580"/>
      <c r="V119" s="580"/>
      <c r="W119" s="580"/>
      <c r="X119" s="580"/>
      <c r="Y119" s="580"/>
      <c r="Z119" s="580"/>
      <c r="AA119" s="580"/>
      <c r="AB119" s="580"/>
      <c r="AC119" s="580"/>
      <c r="AD119" s="580"/>
      <c r="AE119" s="580"/>
      <c r="AF119" s="580"/>
      <c r="AG119" s="580"/>
      <c r="AH119" s="580"/>
      <c r="AI119" s="580"/>
      <c r="AJ119" s="337"/>
      <c r="AK119" s="593"/>
      <c r="AL119" s="593"/>
      <c r="AM119" s="593"/>
      <c r="AN119" s="593"/>
      <c r="AO119" s="593"/>
      <c r="AP119" s="593"/>
      <c r="AQ119" s="593"/>
      <c r="AR119" s="593"/>
      <c r="AS119" s="593"/>
      <c r="AT119" s="593"/>
      <c r="AU119" s="593"/>
      <c r="AV119" s="593"/>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93"/>
      <c r="AL120" s="593"/>
      <c r="AM120" s="593"/>
      <c r="AN120" s="593"/>
      <c r="AO120" s="593"/>
      <c r="AP120" s="593"/>
      <c r="AQ120" s="593"/>
      <c r="AR120" s="593"/>
      <c r="AS120" s="593"/>
      <c r="AT120" s="593"/>
      <c r="AU120" s="593"/>
      <c r="AV120" s="593"/>
      <c r="AW120" s="343"/>
      <c r="AX120" s="111"/>
      <c r="AY120" s="111"/>
      <c r="AZ120" s="111"/>
    </row>
    <row r="121" spans="2:58" s="167" customFormat="1" ht="16.5" customHeight="1" x14ac:dyDescent="0.25">
      <c r="B121" s="341"/>
      <c r="C121" s="570" t="s">
        <v>63</v>
      </c>
      <c r="D121" s="570"/>
      <c r="E121" s="570"/>
      <c r="F121" s="570"/>
      <c r="G121" s="570"/>
      <c r="H121" s="344"/>
      <c r="I121" s="337"/>
      <c r="J121" s="337"/>
      <c r="K121" s="337"/>
      <c r="L121" s="566"/>
      <c r="M121" s="571"/>
      <c r="N121" s="571"/>
      <c r="O121" s="571"/>
      <c r="P121" s="571"/>
      <c r="Q121" s="571"/>
      <c r="R121" s="567"/>
      <c r="S121" s="337"/>
      <c r="T121" s="337"/>
      <c r="U121" s="337"/>
      <c r="V121" s="337"/>
      <c r="W121" s="572" t="s">
        <v>64</v>
      </c>
      <c r="X121" s="572"/>
      <c r="Y121" s="349"/>
      <c r="Z121" s="345"/>
      <c r="AA121" s="349"/>
      <c r="AB121" s="345"/>
      <c r="AC121" s="566"/>
      <c r="AD121" s="567"/>
      <c r="AE121" s="343"/>
      <c r="AF121" s="343"/>
      <c r="AG121" s="343"/>
      <c r="AH121" s="343"/>
      <c r="AI121" s="343"/>
      <c r="AJ121" s="337"/>
      <c r="AK121" s="593"/>
      <c r="AL121" s="593"/>
      <c r="AM121" s="593"/>
      <c r="AN121" s="593"/>
      <c r="AO121" s="593"/>
      <c r="AP121" s="593"/>
      <c r="AQ121" s="593"/>
      <c r="AR121" s="593"/>
      <c r="AS121" s="593"/>
      <c r="AT121" s="593"/>
      <c r="AU121" s="593"/>
      <c r="AV121" s="593"/>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93"/>
      <c r="AL122" s="593"/>
      <c r="AM122" s="593"/>
      <c r="AN122" s="593"/>
      <c r="AO122" s="593"/>
      <c r="AP122" s="593"/>
      <c r="AQ122" s="593"/>
      <c r="AR122" s="593"/>
      <c r="AS122" s="593"/>
      <c r="AT122" s="593"/>
      <c r="AU122" s="593"/>
      <c r="AV122" s="593"/>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581" t="s">
        <v>186</v>
      </c>
      <c r="C126" s="581"/>
      <c r="D126" s="581"/>
      <c r="E126" s="581"/>
      <c r="F126" s="581"/>
      <c r="G126" s="581"/>
      <c r="H126" s="581"/>
      <c r="I126" s="581"/>
      <c r="J126" s="581"/>
      <c r="K126" s="581"/>
      <c r="L126" s="581"/>
      <c r="M126" s="581"/>
      <c r="N126" s="581"/>
      <c r="O126" s="581"/>
      <c r="P126" s="581"/>
      <c r="Q126" s="581"/>
      <c r="R126" s="581"/>
      <c r="S126" s="581"/>
      <c r="T126" s="581"/>
      <c r="U126" s="581"/>
      <c r="V126" s="581"/>
      <c r="W126" s="581"/>
      <c r="X126" s="581"/>
      <c r="Y126" s="581"/>
      <c r="Z126" s="581"/>
      <c r="AA126" s="581"/>
      <c r="AB126" s="581"/>
      <c r="AC126" s="581"/>
      <c r="AD126" s="581"/>
      <c r="AE126" s="581"/>
      <c r="AF126" s="581"/>
      <c r="AG126" s="581"/>
      <c r="AH126" s="581"/>
      <c r="AI126" s="581"/>
      <c r="AJ126" s="581"/>
      <c r="AK126" s="581"/>
      <c r="AL126" s="581"/>
      <c r="AM126" s="581"/>
      <c r="AN126" s="581"/>
      <c r="AO126" s="581"/>
      <c r="AP126" s="581"/>
      <c r="AQ126" s="581"/>
      <c r="AR126" s="581"/>
      <c r="AS126" s="581"/>
      <c r="AT126" s="581"/>
      <c r="AU126" s="581"/>
      <c r="AV126" s="581"/>
      <c r="AW126" s="581"/>
      <c r="AX126" s="173"/>
      <c r="AY126" s="174"/>
    </row>
    <row r="127" spans="2:58" s="175" customFormat="1" ht="12.75" customHeight="1" x14ac:dyDescent="0.25">
      <c r="B127" s="582"/>
      <c r="C127" s="582"/>
      <c r="D127" s="582"/>
      <c r="E127" s="582"/>
      <c r="F127" s="582"/>
      <c r="G127" s="582"/>
      <c r="H127" s="582"/>
      <c r="I127" s="582"/>
      <c r="J127" s="582"/>
      <c r="K127" s="582"/>
      <c r="L127" s="582"/>
      <c r="M127" s="582"/>
      <c r="N127" s="582"/>
      <c r="O127" s="582"/>
      <c r="P127" s="582"/>
      <c r="Q127" s="582"/>
      <c r="R127" s="582"/>
      <c r="S127" s="582"/>
      <c r="T127" s="582"/>
      <c r="U127" s="582"/>
      <c r="V127" s="582"/>
      <c r="W127" s="582"/>
      <c r="X127" s="582"/>
      <c r="Y127" s="582"/>
      <c r="Z127" s="582"/>
      <c r="AA127" s="582"/>
      <c r="AB127" s="582"/>
      <c r="AC127" s="582"/>
      <c r="AD127" s="582"/>
      <c r="AE127" s="582"/>
      <c r="AF127" s="582"/>
      <c r="AG127" s="582"/>
      <c r="AH127" s="582"/>
      <c r="AI127" s="582"/>
      <c r="AJ127" s="582"/>
      <c r="AK127" s="582"/>
      <c r="AL127" s="582"/>
      <c r="AM127" s="582"/>
      <c r="AN127" s="582"/>
      <c r="AO127" s="582"/>
      <c r="AP127" s="582"/>
      <c r="AQ127" s="582"/>
      <c r="AR127" s="582"/>
      <c r="AS127" s="582"/>
      <c r="AT127" s="582"/>
      <c r="AU127" s="582"/>
      <c r="AV127" s="582"/>
      <c r="AW127" s="582"/>
      <c r="AX127" s="173"/>
    </row>
    <row r="128" spans="2:58" s="172" customFormat="1" ht="12.75" x14ac:dyDescent="0.25">
      <c r="B128" s="582"/>
      <c r="C128" s="582"/>
      <c r="D128" s="582"/>
      <c r="E128" s="582"/>
      <c r="F128" s="582"/>
      <c r="G128" s="582"/>
      <c r="H128" s="582"/>
      <c r="I128" s="582"/>
      <c r="J128" s="582"/>
      <c r="K128" s="582"/>
      <c r="L128" s="582"/>
      <c r="M128" s="582"/>
      <c r="N128" s="582"/>
      <c r="O128" s="582"/>
      <c r="P128" s="582"/>
      <c r="Q128" s="582"/>
      <c r="R128" s="582"/>
      <c r="S128" s="582"/>
      <c r="T128" s="582"/>
      <c r="U128" s="582"/>
      <c r="V128" s="582"/>
      <c r="W128" s="582"/>
      <c r="X128" s="582"/>
      <c r="Y128" s="582"/>
      <c r="Z128" s="582"/>
      <c r="AA128" s="582"/>
      <c r="AB128" s="582"/>
      <c r="AC128" s="582"/>
      <c r="AD128" s="582"/>
      <c r="AE128" s="582"/>
      <c r="AF128" s="582"/>
      <c r="AG128" s="582"/>
      <c r="AH128" s="582"/>
      <c r="AI128" s="582"/>
      <c r="AJ128" s="582"/>
      <c r="AK128" s="582"/>
      <c r="AL128" s="582"/>
      <c r="AM128" s="582"/>
      <c r="AN128" s="582"/>
      <c r="AO128" s="582"/>
      <c r="AP128" s="582"/>
      <c r="AQ128" s="582"/>
      <c r="AR128" s="582"/>
      <c r="AS128" s="582"/>
      <c r="AT128" s="582"/>
      <c r="AU128" s="582"/>
      <c r="AV128" s="582"/>
      <c r="AW128" s="582"/>
      <c r="AX128" s="176"/>
    </row>
    <row r="129" spans="2:50" s="172" customFormat="1" ht="12.75" x14ac:dyDescent="0.25">
      <c r="B129" s="582"/>
      <c r="C129" s="582"/>
      <c r="D129" s="582"/>
      <c r="E129" s="582"/>
      <c r="F129" s="582"/>
      <c r="G129" s="582"/>
      <c r="H129" s="582"/>
      <c r="I129" s="582"/>
      <c r="J129" s="582"/>
      <c r="K129" s="582"/>
      <c r="L129" s="582"/>
      <c r="M129" s="582"/>
      <c r="N129" s="582"/>
      <c r="O129" s="582"/>
      <c r="P129" s="582"/>
      <c r="Q129" s="582"/>
      <c r="R129" s="582"/>
      <c r="S129" s="582"/>
      <c r="T129" s="582"/>
      <c r="U129" s="582"/>
      <c r="V129" s="582"/>
      <c r="W129" s="582"/>
      <c r="X129" s="582"/>
      <c r="Y129" s="582"/>
      <c r="Z129" s="582"/>
      <c r="AA129" s="582"/>
      <c r="AB129" s="582"/>
      <c r="AC129" s="582"/>
      <c r="AD129" s="582"/>
      <c r="AE129" s="582"/>
      <c r="AF129" s="582"/>
      <c r="AG129" s="582"/>
      <c r="AH129" s="582"/>
      <c r="AI129" s="582"/>
      <c r="AJ129" s="582"/>
      <c r="AK129" s="582"/>
      <c r="AL129" s="582"/>
      <c r="AM129" s="582"/>
      <c r="AN129" s="582"/>
      <c r="AO129" s="582"/>
      <c r="AP129" s="582"/>
      <c r="AQ129" s="582"/>
      <c r="AR129" s="582"/>
      <c r="AS129" s="582"/>
      <c r="AT129" s="582"/>
      <c r="AU129" s="582"/>
      <c r="AV129" s="582"/>
      <c r="AW129" s="582"/>
      <c r="AX129" s="176"/>
    </row>
    <row r="130" spans="2:50" s="172" customFormat="1" ht="12.75" x14ac:dyDescent="0.25">
      <c r="B130" s="582"/>
      <c r="C130" s="582"/>
      <c r="D130" s="582"/>
      <c r="E130" s="582"/>
      <c r="F130" s="582"/>
      <c r="G130" s="582"/>
      <c r="H130" s="582"/>
      <c r="I130" s="582"/>
      <c r="J130" s="582"/>
      <c r="K130" s="582"/>
      <c r="L130" s="582"/>
      <c r="M130" s="582"/>
      <c r="N130" s="582"/>
      <c r="O130" s="582"/>
      <c r="P130" s="582"/>
      <c r="Q130" s="582"/>
      <c r="R130" s="582"/>
      <c r="S130" s="582"/>
      <c r="T130" s="582"/>
      <c r="U130" s="582"/>
      <c r="V130" s="582"/>
      <c r="W130" s="582"/>
      <c r="X130" s="582"/>
      <c r="Y130" s="582"/>
      <c r="Z130" s="582"/>
      <c r="AA130" s="582"/>
      <c r="AB130" s="582"/>
      <c r="AC130" s="582"/>
      <c r="AD130" s="582"/>
      <c r="AE130" s="582"/>
      <c r="AF130" s="582"/>
      <c r="AG130" s="582"/>
      <c r="AH130" s="582"/>
      <c r="AI130" s="582"/>
      <c r="AJ130" s="582"/>
      <c r="AK130" s="582"/>
      <c r="AL130" s="582"/>
      <c r="AM130" s="582"/>
      <c r="AN130" s="582"/>
      <c r="AO130" s="582"/>
      <c r="AP130" s="582"/>
      <c r="AQ130" s="582"/>
      <c r="AR130" s="582"/>
      <c r="AS130" s="582"/>
      <c r="AT130" s="582"/>
      <c r="AU130" s="582"/>
      <c r="AV130" s="582"/>
      <c r="AW130" s="582"/>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577" t="s">
        <v>88</v>
      </c>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7"/>
      <c r="AK132" s="577"/>
      <c r="AL132" s="577"/>
      <c r="AM132" s="577"/>
      <c r="AN132" s="577"/>
      <c r="AO132" s="577"/>
      <c r="AP132" s="577"/>
      <c r="AQ132" s="577"/>
      <c r="AR132" s="577"/>
      <c r="AS132" s="577"/>
      <c r="AT132" s="577"/>
      <c r="AU132" s="577"/>
      <c r="AV132" s="577"/>
      <c r="AW132" s="577"/>
      <c r="AX132" s="176"/>
    </row>
    <row r="133" spans="2:50" s="172" customFormat="1" ht="12.75" x14ac:dyDescent="0.2">
      <c r="C133" s="179"/>
      <c r="D133" s="179"/>
      <c r="E133" s="179"/>
      <c r="F133" s="179"/>
      <c r="G133" s="179"/>
      <c r="H133" s="179"/>
      <c r="I133" s="179"/>
      <c r="J133" s="179"/>
      <c r="K133" s="179"/>
      <c r="L133" s="179"/>
      <c r="M133" s="577"/>
      <c r="N133" s="577"/>
      <c r="O133" s="577"/>
      <c r="P133" s="577"/>
      <c r="Q133" s="577"/>
      <c r="R133" s="577"/>
      <c r="S133" s="577"/>
      <c r="T133" s="577"/>
      <c r="U133" s="577"/>
      <c r="V133" s="577"/>
      <c r="W133" s="577"/>
      <c r="X133" s="577"/>
      <c r="Y133" s="577"/>
      <c r="Z133" s="577"/>
      <c r="AA133" s="577"/>
      <c r="AB133" s="577"/>
      <c r="AC133" s="577"/>
      <c r="AD133" s="577"/>
      <c r="AE133" s="577"/>
      <c r="AF133" s="577"/>
      <c r="AG133" s="577"/>
      <c r="AH133" s="577"/>
      <c r="AI133" s="577"/>
      <c r="AJ133" s="577"/>
      <c r="AK133" s="577"/>
      <c r="AL133" s="577"/>
      <c r="AM133" s="577"/>
      <c r="AN133" s="577"/>
      <c r="AO133" s="577"/>
      <c r="AP133" s="577"/>
      <c r="AQ133" s="577"/>
      <c r="AR133" s="577"/>
      <c r="AS133" s="577"/>
      <c r="AT133" s="577"/>
      <c r="AU133" s="577"/>
      <c r="AV133" s="577"/>
      <c r="AW133" s="577"/>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65</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66</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105</v>
      </c>
      <c r="R150" s="195"/>
    </row>
    <row r="151" spans="2:49" s="172" customFormat="1" ht="14.25" hidden="1" x14ac:dyDescent="0.2">
      <c r="C151" s="185"/>
      <c r="Q151" s="196" t="s">
        <v>106</v>
      </c>
      <c r="R151" s="195"/>
    </row>
    <row r="152" spans="2:49" s="172" customFormat="1" ht="14.25" hidden="1" x14ac:dyDescent="0.2">
      <c r="C152" s="185"/>
      <c r="Q152" s="196" t="s">
        <v>107</v>
      </c>
      <c r="R152" s="195"/>
    </row>
    <row r="153" spans="2:49" s="172" customFormat="1" ht="12.75" hidden="1" x14ac:dyDescent="0.2">
      <c r="C153" s="185"/>
      <c r="Q153" s="196" t="s">
        <v>108</v>
      </c>
    </row>
    <row r="154" spans="2:49" s="172" customFormat="1" ht="12.75" hidden="1" x14ac:dyDescent="0.2">
      <c r="C154" s="185"/>
    </row>
    <row r="155" spans="2:49" s="172" customFormat="1" ht="12.75" hidden="1" x14ac:dyDescent="0.2">
      <c r="C155" s="185"/>
      <c r="R155" s="172" t="s">
        <v>67</v>
      </c>
    </row>
    <row r="156" spans="2:49" s="172" customFormat="1" ht="12.75" hidden="1" x14ac:dyDescent="0.25">
      <c r="R156" s="172" t="s">
        <v>68</v>
      </c>
    </row>
    <row r="157" spans="2:49" s="172" customFormat="1" ht="12.75" hidden="1" x14ac:dyDescent="0.25"/>
    <row r="158" spans="2:49" s="172" customFormat="1" ht="12.75" hidden="1" x14ac:dyDescent="0.25"/>
    <row r="159" spans="2:49" s="172" customFormat="1" ht="12.75" hidden="1" x14ac:dyDescent="0.25">
      <c r="R159" s="172" t="s">
        <v>97</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Ek5fDqTRGavX4CZRAIGQUplyXStHWYNcMeHsKeZbis5ofLWlzXSRzEpXFtV5vYdKJQ7Dxxe9vhE7BMycBSx5wQ==" saltValue="Jt+sd5FL50GNRmgl30xqrw==" spinCount="100000" sheet="1" objects="1" scenarios="1"/>
  <customSheetViews>
    <customSheetView guid="{8BBDF041-1EC5-4F43-8AC5-BFD5AE5CB39A}" scale="60" showPageBreaks="1" zeroValues="0" hiddenRows="1" view="pageBreakPreview" topLeftCell="A24">
      <selection activeCell="B93" sqref="B93:AW93"/>
      <pageMargins left="0.7" right="0.7" top="0.75" bottom="0.75" header="0.3" footer="0.3"/>
      <pageSetup paperSize="9" orientation="portrait" r:id="rId1"/>
    </customSheetView>
  </customSheetViews>
  <mergeCells count="137">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s>
  <dataValidations count="56">
    <dataValidation errorStyle="information" allowBlank="1" showInputMessage="1" showErrorMessage="1" error="Données non valides" promptTitle="Données nécessaires" sqref="M22:Y22" xr:uid="{4302C143-9974-4D4C-9D91-77265F9A363D}"/>
    <dataValidation allowBlank="1" showErrorMessage="1" promptTitle="Optiion gestion pilotée du PERCO" sqref="AW105 AW115 AW101:AW103 AW107:AW108" xr:uid="{2E49A16B-9646-484B-A8CC-5E339C3E4953}"/>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1F58AF38-FC7A-4B40-82D3-1C98BF5AB0C1}"/>
    <dataValidation allowBlank="1" showInputMessage="1" showErrorMessage="1" sqref="AW13:IA13 AK19 AN19:AW19 Z28:IA28 AU14" xr:uid="{FF36B5E6-5ACA-421A-BAB0-E0CA3667B91C}"/>
    <dataValidation allowBlank="1" showInputMessage="1" showErrorMessage="1" promptTitle="Numéro sécurité sociale" prompt="Données obligatoires" sqref="AA6 AA23" xr:uid="{36448B9E-4072-4293-B698-879889B2FDA5}"/>
    <dataValidation allowBlank="1" showInputMessage="1" showErrorMessage="1" prompt="Merci d'indiquer vos noms et prénoms en majuscules" sqref="Z10 Z7:Z8" xr:uid="{EAA06979-4BCC-4D43-818A-BEC1E3CDCAFF}"/>
    <dataValidation errorStyle="information" allowBlank="1" showInputMessage="1" showErrorMessage="1" error="Données non valides" sqref="AH13:AV13" xr:uid="{84074427-73D1-47BE-9227-98452C231E0C}"/>
    <dataValidation type="list" allowBlank="1" showInputMessage="1" showErrorMessage="1" sqref="C116" xr:uid="{95E5E665-3357-47A9-9E56-20786E2AEEB3}">
      <formula1>$R$158:$R$159</formula1>
    </dataValidation>
    <dataValidation type="list" allowBlank="1" showInputMessage="1" showErrorMessage="1" sqref="M15:Y15" xr:uid="{7F70ACEB-BCAB-4241-A0FF-4CB3409874AA}">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F94727EF-66B4-465C-B4E5-F0FD2D975EDE}">
      <formula1>$Q$151:$Q$152</formula1>
    </dataValidation>
    <dataValidation type="custom" showInputMessage="1" showErrorMessage="1" errorTitle="Information épargnant manquante" error="Vous devez renseigner toutes les informations personnelles de l’épargnant afin de réaliser la répartition des versements. " sqref="AN44:AV45" xr:uid="{D05A74A9-2129-482F-B9B2-413BDA2FFDF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6:AB37" xr:uid="{1488FDBF-D57B-4F11-8AA6-D198EB8516C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6:AL77" xr:uid="{4E2EF930-FB6C-4BC0-B676-527B8E254A8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4:AL75" xr:uid="{1298BB20-D482-4EEE-824A-0F6413AE5C8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2:AL73" xr:uid="{5F3BAE6F-FD46-4380-81C1-EA355627604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0:AL71" xr:uid="{695C1232-B6BD-4475-AB10-D08AB2E8633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8:AL69" xr:uid="{E811ACCA-961F-4D16-A9DF-4B276D65254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6:AL67" xr:uid="{F48F461D-A46B-4A7F-A58E-AFB7E8CBB9E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4:AL65" xr:uid="{9529E168-0A86-4E6C-B737-EF6CF3076E3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2:AL63" xr:uid="{373BE120-C634-49A6-8BCA-A9D269F4A7E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0:AL61" xr:uid="{4AD7D2E4-D9C1-4F4A-9261-6D781F294BD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8:AL59" xr:uid="{9A801B7D-6CF8-42BD-BFB0-16E81D36851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6:AL57" xr:uid="{D8B25A6B-88E0-4697-8EC0-A956EBC7764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4:AL55" xr:uid="{53D052B9-A269-4644-90D4-CC63A24996E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2:AL53" xr:uid="{036B3F33-79A5-4C6D-B7BB-F1CED5F05FB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0:AL51" xr:uid="{CBB297A4-4B25-47B7-9034-5C1CB55320D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8:AL49" xr:uid="{B1D51C67-274F-455A-B97B-F3DB0C720A2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6:AL47" xr:uid="{21654931-5B92-4993-893C-EC9552290BF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4:AL45" xr:uid="{94A5317C-BB73-4ABD-ACE2-E5D01A80F80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2:AL43" xr:uid="{45C4F587-6787-4503-93AC-1E6E1C3E829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0:AL41" xr:uid="{12F999E4-A53B-459B-B57B-9F01CEAA1D0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8:AL39" xr:uid="{19186C7D-74B4-4774-8B05-7A01977EEF9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6:AL37" xr:uid="{6E5FFB5F-8AE2-434C-90BC-491165ADF2B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8:AB79" xr:uid="{F68EC8A7-77A8-4536-B266-9F10665511F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6:AB77" xr:uid="{E449E0D0-9086-4406-A311-61B8744F90A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4:AB75" xr:uid="{0DD67629-BA6D-4F01-8131-6DF925F25C5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2:AB73" xr:uid="{E132BF6F-0D34-42AC-BB73-DAA93012D0B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0:AB71" xr:uid="{6A4EF320-A47D-42DD-9721-DADE7A9283B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8:AB69" xr:uid="{07890DB4-435F-4071-8BD3-D64351C5289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6:AB67" xr:uid="{D85818F3-A21D-41E2-BAC1-ACA52BE7C72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4:AB65" xr:uid="{71588297-9D7E-4C90-8B3F-3FC40814DD1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2:AB63" xr:uid="{CDE3780F-3B8B-4303-A884-30F9EEB14E0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0:AB61" xr:uid="{4B35AA52-0EA0-42FE-990A-9802878E32E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8:AB59" xr:uid="{435D5FEA-26E4-4F8F-B7EA-7FDD5EF8644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6:AB57" xr:uid="{FE6EBD9D-B7F2-4808-ABF1-A203016B93B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4:AB55" xr:uid="{706FB3DF-38B6-48A8-832C-2F2FA88A3E4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2:AB53" xr:uid="{DB34C409-5378-4FB5-8C26-72BAEE8A993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0:AB51" xr:uid="{FDC0C339-CD94-43FC-B79C-2F20DB55C33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8:AB49" xr:uid="{9B9A1893-36DD-4966-9F50-CDC47A53447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6:AB47" xr:uid="{561AA7F4-68AF-40D6-B134-6D76B93B41E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4:AB45" xr:uid="{C6464F56-8822-4732-9212-06BFE2EA0AF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2:AB43" xr:uid="{51E5DD25-60CB-4232-A0B8-B1A89C64C4A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0:AB41" xr:uid="{3BA3C497-88B3-4D59-8C7D-92E91883ABC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8:AB39" xr:uid="{6A47AF2C-5E57-424B-8CEB-C25DB3117A2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8:AL79" xr:uid="{43C57E1E-290D-48AC-970F-BA57CCA69682}">
      <formula1>AND(T5&lt;&gt;"",M7&lt;&gt;"",M9&lt;&gt;"",Y9&lt;&gt;"",M11&lt;&gt;"",M13&lt;&gt;"",T13&lt;&gt;"",M15&lt;&gt;"",AH5&lt;&gt;"",AH7&lt;&gt;"",AH9&lt;&gt;"",AH11&lt;&gt;"",AH13&lt;&gt;"",AH15&lt;&gt;"")</formula1>
    </dataValidation>
    <dataValidation type="textLength" allowBlank="1" showInputMessage="1" showErrorMessage="1" errorTitle="N° de Sécurité sociale invalide" error="Veuillez saisir un numéro de Sécurité sociale à 13 ou 15 chiffres." prompt="Compris en 13 et 15 caractères (la clé n'est pas obligatoire)_x000a_" sqref="M7:Y7" xr:uid="{BA6856CF-4A2A-4906-B820-BB963025D6E1}">
      <formula1>13</formula1>
      <formula2>15</formula2>
    </dataValidation>
  </dataValidations>
  <hyperlinks>
    <hyperlink ref="AP96:AW99" location="'Modalités de versement'!A1" display="Plus d'information &gt;" xr:uid="{C182DF4F-DCD6-4254-827F-D7354E94E2AA}"/>
  </hyperlinks>
  <printOptions horizontalCentered="1" verticalCentered="1"/>
  <pageMargins left="0" right="0" top="0" bottom="0" header="0" footer="0"/>
  <pageSetup paperSize="9" scale="57" fitToWidth="0"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2308" r:id="rId5" name="Check Box 20">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2309" r:id="rId6" name="Check Box 21">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2310" r:id="rId7" name="Check Box 22">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2311" r:id="rId8" name="Check Box 23">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2314" r:id="rId9" name="Check Box 26">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2315" r:id="rId10" name="Check Box 27">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A23647D0-52F2-4426-9140-3C638A8A6D57}">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76A99F7-6301-4D61-9BB2-C087A2EB8213}">
          <x14:formula1>
            <xm:f>Données!$C$16:$C$19</xm:f>
          </x14:formula1>
          <xm:sqref>AN38</xm:sqref>
        </x14:dataValidation>
        <x14:dataValidation type="list" allowBlank="1" showInputMessage="1" showErrorMessage="1" xr:uid="{0A2BD337-B8E1-4BED-A947-DE6D7E2884D5}">
          <x14:formula1>
            <xm:f>Données!$C$36:$C$38</xm:f>
          </x14:formula1>
          <xm:sqref>M5:Q5</xm:sqref>
        </x14:dataValidation>
        <x14:dataValidation type="list" allowBlank="1" showInputMessage="1" showErrorMessage="1" xr:uid="{56309E1D-E26B-4046-A840-487AB281BB6C}">
          <x14:formula1>
            <xm:f>Données!$C$28:$C$31</xm:f>
          </x14:formula1>
          <xm:sqref>M17:Y17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03EF3-468A-4032-9A6E-97AB6EF004B4}">
  <sheetPr codeName="Feuil9">
    <pageSetUpPr fitToPage="1"/>
  </sheetPr>
  <dimension ref="B1:CG569"/>
  <sheetViews>
    <sheetView showZeros="0" zoomScaleNormal="100" workbookViewId="0">
      <selection activeCell="M5" sqref="M5:Q5"/>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17" t="s">
        <v>52</v>
      </c>
      <c r="C1" s="517"/>
      <c r="D1" s="517"/>
      <c r="E1" s="517"/>
      <c r="F1" s="517"/>
      <c r="G1" s="517"/>
      <c r="H1" s="517"/>
      <c r="I1" s="517"/>
      <c r="J1" s="517"/>
      <c r="K1" s="517"/>
      <c r="L1" s="517"/>
      <c r="M1" s="517"/>
      <c r="N1" s="517"/>
      <c r="O1" s="517"/>
      <c r="P1" s="517"/>
      <c r="Q1" s="517"/>
      <c r="R1" s="517"/>
      <c r="S1" s="517"/>
      <c r="T1" s="517"/>
      <c r="U1" s="517"/>
      <c r="V1" s="517"/>
      <c r="W1" s="517"/>
      <c r="X1" s="517"/>
      <c r="Y1" s="517"/>
      <c r="Z1" s="517"/>
      <c r="AA1" s="517"/>
      <c r="AB1" s="517"/>
      <c r="AC1" s="517"/>
      <c r="AD1" s="517"/>
      <c r="AE1" s="517"/>
      <c r="AF1" s="517"/>
      <c r="AG1" s="517"/>
      <c r="AH1" s="517"/>
      <c r="AI1" s="517"/>
      <c r="AJ1" s="517"/>
      <c r="AK1" s="517"/>
      <c r="AL1" s="517"/>
      <c r="AM1" s="517"/>
      <c r="AN1" s="517"/>
      <c r="AO1" s="517"/>
      <c r="AP1" s="517"/>
      <c r="AQ1" s="517"/>
      <c r="AR1" s="517"/>
      <c r="AS1" s="517"/>
      <c r="AT1" s="517"/>
      <c r="AU1" s="517"/>
      <c r="AV1" s="517"/>
      <c r="AW1" s="517"/>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18" t="s">
        <v>69</v>
      </c>
      <c r="C3" s="518"/>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518"/>
      <c r="AJ3" s="518"/>
      <c r="AK3" s="518"/>
      <c r="AL3" s="518"/>
      <c r="AM3" s="518"/>
      <c r="AN3" s="518"/>
      <c r="AO3" s="518"/>
      <c r="AP3" s="518"/>
      <c r="AQ3" s="518"/>
      <c r="AR3" s="518"/>
      <c r="AS3" s="518"/>
      <c r="AT3" s="518"/>
      <c r="AU3" s="518"/>
      <c r="AV3" s="518"/>
      <c r="AW3" s="518"/>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151</v>
      </c>
      <c r="D5" s="243"/>
      <c r="E5" s="243"/>
      <c r="F5" s="244"/>
      <c r="G5" s="245"/>
      <c r="H5" s="245"/>
      <c r="I5" s="245"/>
      <c r="J5" s="245"/>
      <c r="K5" s="245"/>
      <c r="L5" s="245"/>
      <c r="M5" s="529"/>
      <c r="N5" s="530"/>
      <c r="O5" s="530"/>
      <c r="P5" s="530"/>
      <c r="Q5" s="531"/>
      <c r="R5" s="525" t="s">
        <v>188</v>
      </c>
      <c r="S5" s="525"/>
      <c r="T5" s="477"/>
      <c r="U5" s="478"/>
      <c r="V5" s="478"/>
      <c r="W5" s="478"/>
      <c r="X5" s="478"/>
      <c r="Y5" s="479"/>
      <c r="Z5" s="246"/>
      <c r="AA5" s="242"/>
      <c r="AB5" s="242" t="s">
        <v>189</v>
      </c>
      <c r="AC5" s="237"/>
      <c r="AD5" s="246"/>
      <c r="AE5" s="237"/>
      <c r="AF5" s="240"/>
      <c r="AG5" s="240"/>
      <c r="AH5" s="526"/>
      <c r="AI5" s="527"/>
      <c r="AJ5" s="527"/>
      <c r="AK5" s="527"/>
      <c r="AL5" s="527"/>
      <c r="AM5" s="527"/>
      <c r="AN5" s="527"/>
      <c r="AO5" s="527"/>
      <c r="AP5" s="527"/>
      <c r="AQ5" s="527"/>
      <c r="AR5" s="527"/>
      <c r="AS5" s="527"/>
      <c r="AT5" s="527"/>
      <c r="AU5" s="527"/>
      <c r="AV5" s="528"/>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197</v>
      </c>
      <c r="D7" s="243"/>
      <c r="E7" s="243"/>
      <c r="F7" s="244"/>
      <c r="G7" s="248"/>
      <c r="H7" s="248"/>
      <c r="I7" s="248"/>
      <c r="J7" s="248"/>
      <c r="K7" s="248"/>
      <c r="L7" s="249"/>
      <c r="M7" s="519"/>
      <c r="N7" s="520"/>
      <c r="O7" s="520"/>
      <c r="P7" s="520"/>
      <c r="Q7" s="520"/>
      <c r="R7" s="520"/>
      <c r="S7" s="520"/>
      <c r="T7" s="520"/>
      <c r="U7" s="520"/>
      <c r="V7" s="520"/>
      <c r="W7" s="520"/>
      <c r="X7" s="520"/>
      <c r="Y7" s="521"/>
      <c r="Z7" s="250"/>
      <c r="AA7" s="244"/>
      <c r="AB7" s="251" t="s">
        <v>190</v>
      </c>
      <c r="AC7" s="244"/>
      <c r="AD7" s="244"/>
      <c r="AE7" s="244"/>
      <c r="AF7" s="240"/>
      <c r="AG7" s="240"/>
      <c r="AH7" s="526"/>
      <c r="AI7" s="527"/>
      <c r="AJ7" s="527"/>
      <c r="AK7" s="527"/>
      <c r="AL7" s="527"/>
      <c r="AM7" s="527"/>
      <c r="AN7" s="527"/>
      <c r="AO7" s="527"/>
      <c r="AP7" s="527"/>
      <c r="AQ7" s="527"/>
      <c r="AR7" s="527"/>
      <c r="AS7" s="527"/>
      <c r="AT7" s="527"/>
      <c r="AU7" s="527"/>
      <c r="AV7" s="528"/>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198</v>
      </c>
      <c r="D9" s="243"/>
      <c r="E9" s="243"/>
      <c r="F9" s="244"/>
      <c r="G9" s="248"/>
      <c r="H9" s="248"/>
      <c r="I9" s="248"/>
      <c r="J9" s="248"/>
      <c r="K9" s="248"/>
      <c r="L9" s="248"/>
      <c r="M9" s="532"/>
      <c r="N9" s="533"/>
      <c r="O9" s="533"/>
      <c r="P9" s="533"/>
      <c r="Q9" s="534"/>
      <c r="R9" s="252" t="s">
        <v>195</v>
      </c>
      <c r="S9" s="252"/>
      <c r="T9" s="252"/>
      <c r="U9" s="252"/>
      <c r="V9" s="252"/>
      <c r="W9" s="252"/>
      <c r="X9" s="242"/>
      <c r="Y9" s="233"/>
      <c r="Z9" s="253"/>
      <c r="AA9" s="253"/>
      <c r="AB9" s="254" t="s">
        <v>191</v>
      </c>
      <c r="AC9" s="253"/>
      <c r="AD9" s="253"/>
      <c r="AE9" s="244"/>
      <c r="AF9" s="240"/>
      <c r="AG9" s="240"/>
      <c r="AH9" s="526"/>
      <c r="AI9" s="527"/>
      <c r="AJ9" s="527"/>
      <c r="AK9" s="527"/>
      <c r="AL9" s="527"/>
      <c r="AM9" s="527"/>
      <c r="AN9" s="527"/>
      <c r="AO9" s="527"/>
      <c r="AP9" s="527"/>
      <c r="AQ9" s="527"/>
      <c r="AR9" s="527"/>
      <c r="AS9" s="527"/>
      <c r="AT9" s="527"/>
      <c r="AU9" s="527"/>
      <c r="AV9" s="528"/>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199</v>
      </c>
      <c r="D11" s="243"/>
      <c r="E11" s="243"/>
      <c r="F11" s="244"/>
      <c r="G11" s="248"/>
      <c r="H11" s="248"/>
      <c r="I11" s="248"/>
      <c r="J11" s="248"/>
      <c r="K11" s="248"/>
      <c r="L11" s="248"/>
      <c r="M11" s="522"/>
      <c r="N11" s="523"/>
      <c r="O11" s="523"/>
      <c r="P11" s="523"/>
      <c r="Q11" s="523"/>
      <c r="R11" s="523"/>
      <c r="S11" s="523"/>
      <c r="T11" s="523"/>
      <c r="U11" s="523"/>
      <c r="V11" s="523"/>
      <c r="W11" s="523"/>
      <c r="X11" s="523"/>
      <c r="Y11" s="524"/>
      <c r="Z11" s="253"/>
      <c r="AA11" s="253"/>
      <c r="AB11" s="247" t="s">
        <v>192</v>
      </c>
      <c r="AC11" s="253"/>
      <c r="AD11" s="253"/>
      <c r="AE11" s="244"/>
      <c r="AF11" s="240"/>
      <c r="AG11" s="240"/>
      <c r="AH11" s="522"/>
      <c r="AI11" s="523"/>
      <c r="AJ11" s="523"/>
      <c r="AK11" s="523"/>
      <c r="AL11" s="523"/>
      <c r="AM11" s="523"/>
      <c r="AN11" s="523"/>
      <c r="AO11" s="523"/>
      <c r="AP11" s="523"/>
      <c r="AQ11" s="523"/>
      <c r="AR11" s="523"/>
      <c r="AS11" s="523"/>
      <c r="AT11" s="523"/>
      <c r="AU11" s="523"/>
      <c r="AV11" s="524"/>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200</v>
      </c>
      <c r="D13" s="243"/>
      <c r="E13" s="243"/>
      <c r="F13" s="244"/>
      <c r="G13" s="240"/>
      <c r="H13" s="240"/>
      <c r="I13" s="240"/>
      <c r="J13" s="240"/>
      <c r="K13" s="240"/>
      <c r="L13" s="240"/>
      <c r="M13" s="522"/>
      <c r="N13" s="523"/>
      <c r="O13" s="523"/>
      <c r="P13" s="523"/>
      <c r="Q13" s="524"/>
      <c r="R13" s="525" t="s">
        <v>196</v>
      </c>
      <c r="S13" s="525"/>
      <c r="T13" s="477"/>
      <c r="U13" s="478"/>
      <c r="V13" s="478"/>
      <c r="W13" s="478"/>
      <c r="X13" s="478"/>
      <c r="Y13" s="479"/>
      <c r="Z13" s="253"/>
      <c r="AA13" s="253"/>
      <c r="AB13" s="256" t="s">
        <v>193</v>
      </c>
      <c r="AC13" s="257"/>
      <c r="AD13" s="257"/>
      <c r="AE13" s="244"/>
      <c r="AF13" s="257"/>
      <c r="AG13" s="257"/>
      <c r="AH13" s="535"/>
      <c r="AI13" s="536"/>
      <c r="AJ13" s="536"/>
      <c r="AK13" s="536"/>
      <c r="AL13" s="536"/>
      <c r="AM13" s="536"/>
      <c r="AN13" s="536"/>
      <c r="AO13" s="536"/>
      <c r="AP13" s="536"/>
      <c r="AQ13" s="536"/>
      <c r="AR13" s="536"/>
      <c r="AS13" s="536"/>
      <c r="AT13" s="536"/>
      <c r="AU13" s="536"/>
      <c r="AV13" s="537"/>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201</v>
      </c>
      <c r="D15" s="243"/>
      <c r="E15" s="243"/>
      <c r="F15" s="244"/>
      <c r="G15" s="258"/>
      <c r="H15" s="258"/>
      <c r="I15" s="258"/>
      <c r="J15" s="258"/>
      <c r="K15" s="258"/>
      <c r="L15" s="258"/>
      <c r="M15" s="477"/>
      <c r="N15" s="478"/>
      <c r="O15" s="478"/>
      <c r="P15" s="478"/>
      <c r="Q15" s="478"/>
      <c r="R15" s="478"/>
      <c r="S15" s="478"/>
      <c r="T15" s="478"/>
      <c r="U15" s="478"/>
      <c r="V15" s="478"/>
      <c r="W15" s="478"/>
      <c r="X15" s="478"/>
      <c r="Y15" s="479"/>
      <c r="Z15" s="259"/>
      <c r="AA15" s="260"/>
      <c r="AB15" s="261" t="s">
        <v>194</v>
      </c>
      <c r="AC15" s="262"/>
      <c r="AD15" s="263"/>
      <c r="AE15" s="244"/>
      <c r="AF15" s="264"/>
      <c r="AG15" s="237"/>
      <c r="AH15" s="526"/>
      <c r="AI15" s="527"/>
      <c r="AJ15" s="527"/>
      <c r="AK15" s="527"/>
      <c r="AL15" s="527"/>
      <c r="AM15" s="527"/>
      <c r="AN15" s="527"/>
      <c r="AO15" s="527"/>
      <c r="AP15" s="527"/>
      <c r="AQ15" s="527"/>
      <c r="AR15" s="527"/>
      <c r="AS15" s="527"/>
      <c r="AT15" s="527"/>
      <c r="AU15" s="527"/>
      <c r="AV15" s="528"/>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167</v>
      </c>
      <c r="D17" s="243"/>
      <c r="E17" s="243"/>
      <c r="F17" s="244"/>
      <c r="G17" s="258"/>
      <c r="H17" s="258"/>
      <c r="I17" s="258"/>
      <c r="J17" s="258"/>
      <c r="K17" s="258"/>
      <c r="L17" s="258"/>
      <c r="M17" s="477"/>
      <c r="N17" s="478"/>
      <c r="O17" s="478"/>
      <c r="P17" s="478"/>
      <c r="Q17" s="478"/>
      <c r="R17" s="478"/>
      <c r="S17" s="478"/>
      <c r="T17" s="478"/>
      <c r="U17" s="478"/>
      <c r="V17" s="478"/>
      <c r="W17" s="478"/>
      <c r="X17" s="478"/>
      <c r="Y17" s="479"/>
      <c r="Z17" s="265" t="s">
        <v>169</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544" t="s">
        <v>70</v>
      </c>
      <c r="C20" s="544"/>
      <c r="D20" s="544"/>
      <c r="E20" s="544"/>
      <c r="F20" s="544"/>
      <c r="G20" s="544"/>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41">
        <f>'Informations Entreprise'!$L$9</f>
        <v>0</v>
      </c>
      <c r="N22" s="542"/>
      <c r="O22" s="542"/>
      <c r="P22" s="542"/>
      <c r="Q22" s="542"/>
      <c r="R22" s="542"/>
      <c r="S22" s="542"/>
      <c r="T22" s="542"/>
      <c r="U22" s="542"/>
      <c r="V22" s="542"/>
      <c r="W22" s="542"/>
      <c r="X22" s="542"/>
      <c r="Y22" s="543"/>
      <c r="Z22" s="276"/>
      <c r="AA22" s="276"/>
      <c r="AB22" s="277" t="s">
        <v>71</v>
      </c>
      <c r="AC22" s="277"/>
      <c r="AD22" s="268"/>
      <c r="AE22" s="268"/>
      <c r="AF22" s="268"/>
      <c r="AG22" s="268"/>
      <c r="AH22" s="545">
        <f>'Informations Entreprise'!BA9</f>
        <v>0</v>
      </c>
      <c r="AI22" s="546"/>
      <c r="AJ22" s="546"/>
      <c r="AK22" s="546"/>
      <c r="AL22" s="546"/>
      <c r="AM22" s="546"/>
      <c r="AN22" s="546"/>
      <c r="AO22" s="546"/>
      <c r="AP22" s="546"/>
      <c r="AQ22" s="546"/>
      <c r="AR22" s="546"/>
      <c r="AS22" s="546"/>
      <c r="AT22" s="546"/>
      <c r="AU22" s="546"/>
      <c r="AV22" s="547"/>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8">
        <f>'Informations Entreprise'!$L$11</f>
        <v>0</v>
      </c>
      <c r="N24" s="539"/>
      <c r="O24" s="539"/>
      <c r="P24" s="539"/>
      <c r="Q24" s="539"/>
      <c r="R24" s="539"/>
      <c r="S24" s="539"/>
      <c r="T24" s="539"/>
      <c r="U24" s="539"/>
      <c r="V24" s="539"/>
      <c r="W24" s="539"/>
      <c r="X24" s="539"/>
      <c r="Y24" s="540"/>
      <c r="Z24" s="272"/>
      <c r="AA24" s="272"/>
      <c r="AB24" s="277" t="s">
        <v>147</v>
      </c>
      <c r="AC24" s="272"/>
      <c r="AD24" s="272"/>
      <c r="AE24" s="272"/>
      <c r="AF24" s="272"/>
      <c r="AG24" s="272"/>
      <c r="AH24" s="545" t="str">
        <f>'Informations Entreprise'!AM37</f>
        <v>Versements volontaires</v>
      </c>
      <c r="AI24" s="546"/>
      <c r="AJ24" s="546"/>
      <c r="AK24" s="546"/>
      <c r="AL24" s="546"/>
      <c r="AM24" s="546"/>
      <c r="AN24" s="546"/>
      <c r="AO24" s="546"/>
      <c r="AP24" s="546"/>
      <c r="AQ24" s="546"/>
      <c r="AR24" s="546"/>
      <c r="AS24" s="546"/>
      <c r="AT24" s="546"/>
      <c r="AU24" s="546"/>
      <c r="AV24" s="547"/>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72</v>
      </c>
      <c r="D26" s="274"/>
      <c r="E26" s="274"/>
      <c r="F26" s="274"/>
      <c r="G26" s="278"/>
      <c r="H26" s="278"/>
      <c r="I26" s="278"/>
      <c r="J26" s="278"/>
      <c r="K26" s="278"/>
      <c r="L26" s="278"/>
      <c r="M26" s="538">
        <f>'Informations Entreprise'!$L$15</f>
        <v>0</v>
      </c>
      <c r="N26" s="539"/>
      <c r="O26" s="539"/>
      <c r="P26" s="539"/>
      <c r="Q26" s="539"/>
      <c r="R26" s="539"/>
      <c r="S26" s="539"/>
      <c r="T26" s="539"/>
      <c r="U26" s="539"/>
      <c r="V26" s="539"/>
      <c r="W26" s="539"/>
      <c r="X26" s="539"/>
      <c r="Y26" s="540"/>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55</v>
      </c>
      <c r="D28" s="274"/>
      <c r="E28" s="274"/>
      <c r="F28" s="274"/>
      <c r="G28" s="271"/>
      <c r="H28" s="271"/>
      <c r="I28" s="271"/>
      <c r="J28" s="271"/>
      <c r="K28" s="271"/>
      <c r="L28" s="271"/>
      <c r="M28" s="538">
        <f>'Informations Entreprise'!$AM$15</f>
        <v>0</v>
      </c>
      <c r="N28" s="539"/>
      <c r="O28" s="539"/>
      <c r="P28" s="539"/>
      <c r="Q28" s="539"/>
      <c r="R28" s="539"/>
      <c r="S28" s="539"/>
      <c r="T28" s="539"/>
      <c r="U28" s="539"/>
      <c r="V28" s="539"/>
      <c r="W28" s="539"/>
      <c r="X28" s="539"/>
      <c r="Y28" s="540"/>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563" t="str">
        <f>IF('Informations Entreprise'!$AM$37="Abondement unilatéral", "RÉPARTITION DE L'ABONDEMENT UNILATÉRAL DANS LE PERCOL"," RÉPARTITION DES VERSEMENTS")</f>
        <v xml:space="preserve"> RÉPARTITION DES VERSEMENTS</v>
      </c>
      <c r="C32" s="564"/>
      <c r="D32" s="564"/>
      <c r="E32" s="564"/>
      <c r="F32" s="564"/>
      <c r="G32" s="564"/>
      <c r="H32" s="564"/>
      <c r="I32" s="564"/>
      <c r="J32" s="564"/>
      <c r="K32" s="564"/>
      <c r="L32" s="564"/>
      <c r="M32" s="564"/>
      <c r="N32" s="564"/>
      <c r="O32" s="564"/>
      <c r="P32" s="564"/>
      <c r="Q32" s="564"/>
      <c r="R32" s="564"/>
      <c r="S32" s="564"/>
      <c r="T32" s="564"/>
      <c r="U32" s="564"/>
      <c r="V32" s="564"/>
      <c r="W32" s="564"/>
      <c r="X32" s="564"/>
      <c r="Y32" s="564"/>
      <c r="Z32" s="564"/>
      <c r="AA32" s="564"/>
      <c r="AB32" s="564"/>
      <c r="AC32" s="564"/>
      <c r="AD32" s="564"/>
      <c r="AE32" s="564"/>
      <c r="AF32" s="564"/>
      <c r="AG32" s="564"/>
      <c r="AH32" s="564"/>
      <c r="AI32" s="564"/>
      <c r="AJ32" s="564"/>
      <c r="AK32" s="564"/>
      <c r="AL32" s="564"/>
      <c r="AM32" s="564"/>
      <c r="AN32" s="564"/>
      <c r="AO32" s="564"/>
      <c r="AP32" s="564"/>
      <c r="AQ32" s="564"/>
      <c r="AR32" s="564"/>
      <c r="AS32" s="564"/>
      <c r="AT32" s="564"/>
      <c r="AU32" s="564"/>
      <c r="AV32" s="564"/>
      <c r="AW32" s="565"/>
      <c r="AX32" s="126"/>
      <c r="AY32" s="126"/>
    </row>
    <row r="33" spans="2:81" ht="24.75" customHeight="1" x14ac:dyDescent="0.25">
      <c r="B33" s="583" t="s">
        <v>57</v>
      </c>
      <c r="C33" s="583"/>
      <c r="D33" s="583"/>
      <c r="E33" s="583"/>
      <c r="F33" s="583"/>
      <c r="G33" s="583"/>
      <c r="H33" s="583"/>
      <c r="I33" s="583"/>
      <c r="J33" s="583"/>
      <c r="K33" s="583"/>
      <c r="L33" s="583"/>
      <c r="M33" s="583"/>
      <c r="N33" s="583"/>
      <c r="O33" s="583"/>
      <c r="P33" s="583"/>
      <c r="Q33" s="583"/>
      <c r="R33" s="584" t="s">
        <v>78</v>
      </c>
      <c r="S33" s="584"/>
      <c r="T33" s="584"/>
      <c r="U33" s="584"/>
      <c r="V33" s="584"/>
      <c r="W33" s="584"/>
      <c r="X33" s="584"/>
      <c r="Y33" s="584"/>
      <c r="Z33" s="584"/>
      <c r="AA33" s="584"/>
      <c r="AB33" s="584"/>
      <c r="AC33" s="585" t="s">
        <v>79</v>
      </c>
      <c r="AD33" s="585"/>
      <c r="AE33" s="585"/>
      <c r="AF33" s="585"/>
      <c r="AG33" s="585"/>
      <c r="AH33" s="585"/>
      <c r="AI33" s="585"/>
      <c r="AJ33" s="585"/>
      <c r="AK33" s="585"/>
      <c r="AL33" s="585"/>
      <c r="AM33" s="585"/>
      <c r="AN33" s="585"/>
      <c r="AO33" s="585"/>
      <c r="AP33" s="585"/>
      <c r="AQ33" s="585"/>
      <c r="AR33" s="585"/>
      <c r="AS33" s="585"/>
      <c r="AT33" s="585"/>
      <c r="AU33" s="585"/>
      <c r="AV33" s="585"/>
      <c r="AW33" s="585"/>
      <c r="AX33" s="126"/>
      <c r="AY33" s="126"/>
    </row>
    <row r="34" spans="2:81" ht="3.75" customHeight="1" x14ac:dyDescent="0.25">
      <c r="B34" s="583"/>
      <c r="C34" s="583"/>
      <c r="D34" s="583"/>
      <c r="E34" s="583"/>
      <c r="F34" s="583"/>
      <c r="G34" s="583"/>
      <c r="H34" s="583"/>
      <c r="I34" s="583"/>
      <c r="J34" s="583"/>
      <c r="K34" s="583"/>
      <c r="L34" s="583"/>
      <c r="M34" s="583"/>
      <c r="N34" s="583"/>
      <c r="O34" s="583"/>
      <c r="P34" s="583"/>
      <c r="Q34" s="583"/>
      <c r="R34" s="584"/>
      <c r="S34" s="584"/>
      <c r="T34" s="584"/>
      <c r="U34" s="584"/>
      <c r="V34" s="584"/>
      <c r="W34" s="584"/>
      <c r="X34" s="584"/>
      <c r="Y34" s="584"/>
      <c r="Z34" s="584"/>
      <c r="AA34" s="584"/>
      <c r="AB34" s="584"/>
      <c r="AC34" s="586" t="s">
        <v>80</v>
      </c>
      <c r="AD34" s="587"/>
      <c r="AE34" s="587"/>
      <c r="AF34" s="587"/>
      <c r="AG34" s="587"/>
      <c r="AH34" s="587"/>
      <c r="AI34" s="587"/>
      <c r="AJ34" s="587"/>
      <c r="AK34" s="587"/>
      <c r="AL34" s="588"/>
      <c r="AM34" s="586" t="s">
        <v>81</v>
      </c>
      <c r="AN34" s="587"/>
      <c r="AO34" s="587"/>
      <c r="AP34" s="587"/>
      <c r="AQ34" s="587"/>
      <c r="AR34" s="587"/>
      <c r="AS34" s="587"/>
      <c r="AT34" s="587"/>
      <c r="AU34" s="587"/>
      <c r="AV34" s="587"/>
      <c r="AW34" s="588"/>
      <c r="AX34" s="126"/>
      <c r="AY34" s="126"/>
    </row>
    <row r="35" spans="2:81" ht="18" customHeight="1" x14ac:dyDescent="0.25">
      <c r="B35" s="583"/>
      <c r="C35" s="583"/>
      <c r="D35" s="583"/>
      <c r="E35" s="583"/>
      <c r="F35" s="583"/>
      <c r="G35" s="583"/>
      <c r="H35" s="583"/>
      <c r="I35" s="583"/>
      <c r="J35" s="583"/>
      <c r="K35" s="583"/>
      <c r="L35" s="583"/>
      <c r="M35" s="583"/>
      <c r="N35" s="583"/>
      <c r="O35" s="583"/>
      <c r="P35" s="583"/>
      <c r="Q35" s="583"/>
      <c r="R35" s="584"/>
      <c r="S35" s="584"/>
      <c r="T35" s="584"/>
      <c r="U35" s="584"/>
      <c r="V35" s="584"/>
      <c r="W35" s="584"/>
      <c r="X35" s="584"/>
      <c r="Y35" s="584"/>
      <c r="Z35" s="584"/>
      <c r="AA35" s="584"/>
      <c r="AB35" s="584"/>
      <c r="AC35" s="589"/>
      <c r="AD35" s="590"/>
      <c r="AE35" s="590"/>
      <c r="AF35" s="590"/>
      <c r="AG35" s="590"/>
      <c r="AH35" s="590"/>
      <c r="AI35" s="590"/>
      <c r="AJ35" s="590"/>
      <c r="AK35" s="590"/>
      <c r="AL35" s="591"/>
      <c r="AM35" s="586"/>
      <c r="AN35" s="587"/>
      <c r="AO35" s="587"/>
      <c r="AP35" s="587"/>
      <c r="AQ35" s="587"/>
      <c r="AR35" s="587"/>
      <c r="AS35" s="587"/>
      <c r="AT35" s="587"/>
      <c r="AU35" s="587"/>
      <c r="AV35" s="587"/>
      <c r="AW35" s="588"/>
      <c r="AX35" s="126"/>
      <c r="AY35" s="126"/>
      <c r="BL35" s="489"/>
      <c r="BM35" s="489"/>
      <c r="BN35" s="489"/>
      <c r="BO35" s="489"/>
      <c r="BP35" s="489"/>
      <c r="BQ35" s="489"/>
    </row>
    <row r="36" spans="2:81" ht="12" customHeight="1" x14ac:dyDescent="0.15">
      <c r="B36" s="490" t="str">
        <f>IF('Informations Entreprise'!$M$37="Gamme GER","84289 - GER Monétaire",IF('Informations Entreprise'!$M$37="Gamme TESORUS","82659 - TESORUS Monétaire",""))</f>
        <v>84289 - GER Monétaire</v>
      </c>
      <c r="C36" s="491"/>
      <c r="D36" s="491"/>
      <c r="E36" s="491"/>
      <c r="F36" s="491"/>
      <c r="G36" s="491"/>
      <c r="H36" s="491"/>
      <c r="I36" s="491"/>
      <c r="J36" s="491"/>
      <c r="K36" s="491"/>
      <c r="L36" s="491"/>
      <c r="M36" s="491"/>
      <c r="N36" s="491"/>
      <c r="O36" s="491"/>
      <c r="P36" s="491"/>
      <c r="Q36" s="492"/>
      <c r="R36" s="469"/>
      <c r="S36" s="470"/>
      <c r="T36" s="470"/>
      <c r="U36" s="470"/>
      <c r="V36" s="470"/>
      <c r="W36" s="470"/>
      <c r="X36" s="470"/>
      <c r="Y36" s="470"/>
      <c r="Z36" s="470"/>
      <c r="AA36" s="470"/>
      <c r="AB36" s="471"/>
      <c r="AC36" s="469"/>
      <c r="AD36" s="470"/>
      <c r="AE36" s="470"/>
      <c r="AF36" s="470"/>
      <c r="AG36" s="470"/>
      <c r="AH36" s="470"/>
      <c r="AI36" s="470"/>
      <c r="AJ36" s="470"/>
      <c r="AK36" s="470"/>
      <c r="AL36" s="471"/>
      <c r="AM36" s="292"/>
      <c r="AN36" s="293"/>
      <c r="AO36" s="293"/>
      <c r="AP36" s="293"/>
      <c r="AQ36" s="293"/>
      <c r="AR36" s="293"/>
      <c r="AS36" s="293"/>
      <c r="AT36" s="293"/>
      <c r="AU36" s="294"/>
      <c r="AV36" s="294"/>
      <c r="AW36" s="295"/>
      <c r="AX36" s="126"/>
      <c r="AY36" s="126"/>
    </row>
    <row r="37" spans="2:81" ht="12" customHeight="1" x14ac:dyDescent="0.15">
      <c r="B37" s="493"/>
      <c r="C37" s="494"/>
      <c r="D37" s="494"/>
      <c r="E37" s="494"/>
      <c r="F37" s="494"/>
      <c r="G37" s="494"/>
      <c r="H37" s="494"/>
      <c r="I37" s="494"/>
      <c r="J37" s="494"/>
      <c r="K37" s="494"/>
      <c r="L37" s="494"/>
      <c r="M37" s="494"/>
      <c r="N37" s="494"/>
      <c r="O37" s="494"/>
      <c r="P37" s="494"/>
      <c r="Q37" s="495"/>
      <c r="R37" s="472"/>
      <c r="S37" s="473"/>
      <c r="T37" s="473"/>
      <c r="U37" s="473"/>
      <c r="V37" s="473"/>
      <c r="W37" s="473"/>
      <c r="X37" s="473"/>
      <c r="Y37" s="473"/>
      <c r="Z37" s="473"/>
      <c r="AA37" s="473"/>
      <c r="AB37" s="474"/>
      <c r="AC37" s="472"/>
      <c r="AD37" s="473"/>
      <c r="AE37" s="473"/>
      <c r="AF37" s="473"/>
      <c r="AG37" s="473"/>
      <c r="AH37" s="473"/>
      <c r="AI37" s="473"/>
      <c r="AJ37" s="473"/>
      <c r="AK37" s="473"/>
      <c r="AL37" s="474"/>
      <c r="AM37" s="296"/>
      <c r="AN37" s="297"/>
      <c r="AO37" s="297"/>
      <c r="AP37" s="297"/>
      <c r="AQ37" s="297"/>
      <c r="AR37" s="297"/>
      <c r="AS37" s="297"/>
      <c r="AT37" s="297"/>
      <c r="AU37" s="298"/>
      <c r="AV37" s="298"/>
      <c r="AW37" s="299"/>
      <c r="AX37" s="126"/>
      <c r="AY37" s="126"/>
    </row>
    <row r="38" spans="2:81" ht="12" customHeight="1" x14ac:dyDescent="0.15">
      <c r="B38" s="496" t="str">
        <f>IF('Informations Entreprise'!$M$37="Gamme GER","84309 - GER Prudence",IF('Informations Entreprise'!$M$37="Gamme TESORUS","82719 - TESORUS Prudence",""))</f>
        <v>84309 - GER Prudence</v>
      </c>
      <c r="C38" s="497"/>
      <c r="D38" s="497"/>
      <c r="E38" s="497"/>
      <c r="F38" s="497"/>
      <c r="G38" s="497"/>
      <c r="H38" s="497"/>
      <c r="I38" s="497"/>
      <c r="J38" s="497"/>
      <c r="K38" s="497"/>
      <c r="L38" s="497"/>
      <c r="M38" s="497"/>
      <c r="N38" s="497"/>
      <c r="O38" s="497"/>
      <c r="P38" s="497"/>
      <c r="Q38" s="498"/>
      <c r="R38" s="469"/>
      <c r="S38" s="470"/>
      <c r="T38" s="470"/>
      <c r="U38" s="470"/>
      <c r="V38" s="470"/>
      <c r="W38" s="470"/>
      <c r="X38" s="470"/>
      <c r="Y38" s="470"/>
      <c r="Z38" s="470"/>
      <c r="AA38" s="470"/>
      <c r="AB38" s="471"/>
      <c r="AC38" s="469"/>
      <c r="AD38" s="470"/>
      <c r="AE38" s="470"/>
      <c r="AF38" s="470"/>
      <c r="AG38" s="470"/>
      <c r="AH38" s="470"/>
      <c r="AI38" s="470"/>
      <c r="AJ38" s="470"/>
      <c r="AK38" s="470"/>
      <c r="AL38" s="471"/>
      <c r="AM38" s="300"/>
      <c r="AN38" s="502" t="s">
        <v>150</v>
      </c>
      <c r="AO38" s="503"/>
      <c r="AP38" s="503"/>
      <c r="AQ38" s="503"/>
      <c r="AR38" s="503"/>
      <c r="AS38" s="503"/>
      <c r="AT38" s="503"/>
      <c r="AU38" s="503"/>
      <c r="AV38" s="504"/>
      <c r="AW38" s="299"/>
      <c r="AX38" s="126"/>
      <c r="AY38" s="126"/>
    </row>
    <row r="39" spans="2:81" ht="12" customHeight="1" x14ac:dyDescent="0.15">
      <c r="B39" s="499"/>
      <c r="C39" s="500"/>
      <c r="D39" s="500"/>
      <c r="E39" s="500"/>
      <c r="F39" s="500"/>
      <c r="G39" s="500"/>
      <c r="H39" s="500"/>
      <c r="I39" s="500"/>
      <c r="J39" s="500"/>
      <c r="K39" s="500"/>
      <c r="L39" s="500"/>
      <c r="M39" s="500"/>
      <c r="N39" s="500"/>
      <c r="O39" s="500"/>
      <c r="P39" s="500"/>
      <c r="Q39" s="501"/>
      <c r="R39" s="472"/>
      <c r="S39" s="473"/>
      <c r="T39" s="473"/>
      <c r="U39" s="473"/>
      <c r="V39" s="473"/>
      <c r="W39" s="473"/>
      <c r="X39" s="473"/>
      <c r="Y39" s="473"/>
      <c r="Z39" s="473"/>
      <c r="AA39" s="473"/>
      <c r="AB39" s="474"/>
      <c r="AC39" s="472"/>
      <c r="AD39" s="473"/>
      <c r="AE39" s="473"/>
      <c r="AF39" s="473"/>
      <c r="AG39" s="473"/>
      <c r="AH39" s="473"/>
      <c r="AI39" s="473"/>
      <c r="AJ39" s="473"/>
      <c r="AK39" s="473"/>
      <c r="AL39" s="474"/>
      <c r="AM39" s="300"/>
      <c r="AN39" s="505"/>
      <c r="AO39" s="506"/>
      <c r="AP39" s="506"/>
      <c r="AQ39" s="506"/>
      <c r="AR39" s="506"/>
      <c r="AS39" s="506"/>
      <c r="AT39" s="506"/>
      <c r="AU39" s="506"/>
      <c r="AV39" s="507"/>
      <c r="AW39" s="299"/>
      <c r="AX39" s="126"/>
      <c r="AY39" s="126"/>
    </row>
    <row r="40" spans="2:81" ht="12" customHeight="1" x14ac:dyDescent="0.15">
      <c r="B40" s="496" t="str">
        <f>IF('Informations Entreprise'!$M$37="Gamme GER","84329 - GER Équilibre",IF('Informations Entreprise'!$M$37="Gamme TESORUS","82669 - TESORUS Équilibre",""))</f>
        <v>84329 - GER Équilibre</v>
      </c>
      <c r="C40" s="497"/>
      <c r="D40" s="497"/>
      <c r="E40" s="497"/>
      <c r="F40" s="497"/>
      <c r="G40" s="497"/>
      <c r="H40" s="497"/>
      <c r="I40" s="497"/>
      <c r="J40" s="497"/>
      <c r="K40" s="497"/>
      <c r="L40" s="497"/>
      <c r="M40" s="497"/>
      <c r="N40" s="497"/>
      <c r="O40" s="497"/>
      <c r="P40" s="497"/>
      <c r="Q40" s="498"/>
      <c r="R40" s="469"/>
      <c r="S40" s="470"/>
      <c r="T40" s="470"/>
      <c r="U40" s="470"/>
      <c r="V40" s="470"/>
      <c r="W40" s="470"/>
      <c r="X40" s="470"/>
      <c r="Y40" s="470"/>
      <c r="Z40" s="470"/>
      <c r="AA40" s="470"/>
      <c r="AB40" s="471"/>
      <c r="AC40" s="469"/>
      <c r="AD40" s="470"/>
      <c r="AE40" s="470"/>
      <c r="AF40" s="470"/>
      <c r="AG40" s="470"/>
      <c r="AH40" s="470"/>
      <c r="AI40" s="470"/>
      <c r="AJ40" s="470"/>
      <c r="AK40" s="470"/>
      <c r="AL40" s="471"/>
      <c r="AM40" s="301"/>
      <c r="AN40" s="508"/>
      <c r="AO40" s="509"/>
      <c r="AP40" s="509"/>
      <c r="AQ40" s="509"/>
      <c r="AR40" s="509"/>
      <c r="AS40" s="509"/>
      <c r="AT40" s="509"/>
      <c r="AU40" s="509"/>
      <c r="AV40" s="510"/>
      <c r="AW40" s="299"/>
      <c r="AX40" s="126"/>
      <c r="AY40" s="126"/>
      <c r="BL40" s="138"/>
    </row>
    <row r="41" spans="2:81" ht="12" customHeight="1" x14ac:dyDescent="0.15">
      <c r="B41" s="499"/>
      <c r="C41" s="500"/>
      <c r="D41" s="500"/>
      <c r="E41" s="500"/>
      <c r="F41" s="500"/>
      <c r="G41" s="500"/>
      <c r="H41" s="500"/>
      <c r="I41" s="500"/>
      <c r="J41" s="500"/>
      <c r="K41" s="500"/>
      <c r="L41" s="500"/>
      <c r="M41" s="500"/>
      <c r="N41" s="500"/>
      <c r="O41" s="500"/>
      <c r="P41" s="500"/>
      <c r="Q41" s="501"/>
      <c r="R41" s="472"/>
      <c r="S41" s="473"/>
      <c r="T41" s="473"/>
      <c r="U41" s="473"/>
      <c r="V41" s="473"/>
      <c r="W41" s="473"/>
      <c r="X41" s="473"/>
      <c r="Y41" s="473"/>
      <c r="Z41" s="473"/>
      <c r="AA41" s="473"/>
      <c r="AB41" s="474"/>
      <c r="AC41" s="472"/>
      <c r="AD41" s="473"/>
      <c r="AE41" s="473"/>
      <c r="AF41" s="473"/>
      <c r="AG41" s="473"/>
      <c r="AH41" s="473"/>
      <c r="AI41" s="473"/>
      <c r="AJ41" s="473"/>
      <c r="AK41" s="473"/>
      <c r="AL41" s="474"/>
      <c r="AM41" s="300"/>
      <c r="AN41" s="237"/>
      <c r="AO41" s="237"/>
      <c r="AP41" s="237"/>
      <c r="AQ41" s="237"/>
      <c r="AR41" s="237"/>
      <c r="AS41" s="237"/>
      <c r="AT41" s="237"/>
      <c r="AU41" s="298"/>
      <c r="AV41" s="298"/>
      <c r="AW41" s="299"/>
      <c r="AX41" s="126"/>
      <c r="AY41" s="126"/>
    </row>
    <row r="42" spans="2:81" ht="12" customHeight="1" x14ac:dyDescent="0.15">
      <c r="B42" s="496" t="str">
        <f>IF('Informations Entreprise'!$M$37="Gamme GER","84349 - GER Dynamique",IF('Informations Entreprise'!$M$37="Gamme TESORUS","82689 - TESORUS Dynamique",""))</f>
        <v>84349 - GER Dynamique</v>
      </c>
      <c r="C42" s="497"/>
      <c r="D42" s="497"/>
      <c r="E42" s="497"/>
      <c r="F42" s="497"/>
      <c r="G42" s="497"/>
      <c r="H42" s="497"/>
      <c r="I42" s="497"/>
      <c r="J42" s="497"/>
      <c r="K42" s="497"/>
      <c r="L42" s="497"/>
      <c r="M42" s="497"/>
      <c r="N42" s="497"/>
      <c r="O42" s="497"/>
      <c r="P42" s="497"/>
      <c r="Q42" s="498"/>
      <c r="R42" s="469"/>
      <c r="S42" s="470"/>
      <c r="T42" s="470"/>
      <c r="U42" s="470"/>
      <c r="V42" s="470"/>
      <c r="W42" s="470"/>
      <c r="X42" s="470"/>
      <c r="Y42" s="470"/>
      <c r="Z42" s="470"/>
      <c r="AA42" s="470"/>
      <c r="AB42" s="471"/>
      <c r="AC42" s="469"/>
      <c r="AD42" s="470"/>
      <c r="AE42" s="470"/>
      <c r="AF42" s="470"/>
      <c r="AG42" s="470"/>
      <c r="AH42" s="470"/>
      <c r="AI42" s="470"/>
      <c r="AJ42" s="470"/>
      <c r="AK42" s="470"/>
      <c r="AL42" s="471"/>
      <c r="AM42" s="302"/>
      <c r="AN42" s="303" t="s">
        <v>82</v>
      </c>
      <c r="AO42" s="237"/>
      <c r="AP42" s="237"/>
      <c r="AQ42" s="237"/>
      <c r="AR42" s="237"/>
      <c r="AS42" s="237"/>
      <c r="AT42" s="237"/>
      <c r="AU42" s="237"/>
      <c r="AV42" s="237"/>
      <c r="AW42" s="299"/>
      <c r="AX42" s="126"/>
      <c r="AY42" s="126"/>
    </row>
    <row r="43" spans="2:81" ht="12" customHeight="1" x14ac:dyDescent="0.25">
      <c r="B43" s="499"/>
      <c r="C43" s="500"/>
      <c r="D43" s="500"/>
      <c r="E43" s="500"/>
      <c r="F43" s="500"/>
      <c r="G43" s="500"/>
      <c r="H43" s="500"/>
      <c r="I43" s="500"/>
      <c r="J43" s="500"/>
      <c r="K43" s="500"/>
      <c r="L43" s="500"/>
      <c r="M43" s="500"/>
      <c r="N43" s="500"/>
      <c r="O43" s="500"/>
      <c r="P43" s="500"/>
      <c r="Q43" s="501"/>
      <c r="R43" s="472"/>
      <c r="S43" s="473"/>
      <c r="T43" s="473"/>
      <c r="U43" s="473"/>
      <c r="V43" s="473"/>
      <c r="W43" s="473"/>
      <c r="X43" s="473"/>
      <c r="Y43" s="473"/>
      <c r="Z43" s="473"/>
      <c r="AA43" s="473"/>
      <c r="AB43" s="474"/>
      <c r="AC43" s="472"/>
      <c r="AD43" s="473"/>
      <c r="AE43" s="473"/>
      <c r="AF43" s="473"/>
      <c r="AG43" s="473"/>
      <c r="AH43" s="473"/>
      <c r="AI43" s="473"/>
      <c r="AJ43" s="473"/>
      <c r="AK43" s="473"/>
      <c r="AL43" s="474"/>
      <c r="AM43" s="300"/>
      <c r="AN43" s="237"/>
      <c r="AO43" s="237"/>
      <c r="AP43" s="237"/>
      <c r="AQ43" s="237"/>
      <c r="AR43" s="237"/>
      <c r="AS43" s="237"/>
      <c r="AT43" s="237"/>
      <c r="AU43" s="237"/>
      <c r="AV43" s="237"/>
      <c r="AW43" s="304"/>
      <c r="AX43" s="126"/>
      <c r="AY43" s="126"/>
    </row>
    <row r="44" spans="2:81" ht="12" customHeight="1" x14ac:dyDescent="0.25">
      <c r="B44" s="496" t="str">
        <f>IF('Informations Entreprise'!$M$37="Gamme GER","84369 - GER Solidaire",IF('Informations Entreprise'!$M$37="Gamme TESORUS","87649 - TESORUS Solidaire",""))</f>
        <v>84369 - GER Solidaire</v>
      </c>
      <c r="C44" s="497"/>
      <c r="D44" s="497"/>
      <c r="E44" s="497"/>
      <c r="F44" s="497"/>
      <c r="G44" s="497"/>
      <c r="H44" s="497"/>
      <c r="I44" s="497"/>
      <c r="J44" s="497"/>
      <c r="K44" s="497"/>
      <c r="L44" s="497"/>
      <c r="M44" s="497"/>
      <c r="N44" s="497"/>
      <c r="O44" s="497"/>
      <c r="P44" s="497"/>
      <c r="Q44" s="498"/>
      <c r="R44" s="469"/>
      <c r="S44" s="470"/>
      <c r="T44" s="470"/>
      <c r="U44" s="470"/>
      <c r="V44" s="470"/>
      <c r="W44" s="470"/>
      <c r="X44" s="470"/>
      <c r="Y44" s="470"/>
      <c r="Z44" s="470"/>
      <c r="AA44" s="470"/>
      <c r="AB44" s="471"/>
      <c r="AC44" s="469"/>
      <c r="AD44" s="470"/>
      <c r="AE44" s="470"/>
      <c r="AF44" s="470"/>
      <c r="AG44" s="470"/>
      <c r="AH44" s="470"/>
      <c r="AI44" s="470"/>
      <c r="AJ44" s="470"/>
      <c r="AK44" s="470"/>
      <c r="AL44" s="471"/>
      <c r="AM44" s="300"/>
      <c r="AN44" s="511"/>
      <c r="AO44" s="512"/>
      <c r="AP44" s="512"/>
      <c r="AQ44" s="512"/>
      <c r="AR44" s="512"/>
      <c r="AS44" s="512"/>
      <c r="AT44" s="512"/>
      <c r="AU44" s="512"/>
      <c r="AV44" s="513"/>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499"/>
      <c r="C45" s="500"/>
      <c r="D45" s="500"/>
      <c r="E45" s="500"/>
      <c r="F45" s="500"/>
      <c r="G45" s="500"/>
      <c r="H45" s="500"/>
      <c r="I45" s="500"/>
      <c r="J45" s="500"/>
      <c r="K45" s="500"/>
      <c r="L45" s="500"/>
      <c r="M45" s="500"/>
      <c r="N45" s="500"/>
      <c r="O45" s="500"/>
      <c r="P45" s="500"/>
      <c r="Q45" s="501"/>
      <c r="R45" s="472"/>
      <c r="S45" s="473"/>
      <c r="T45" s="473"/>
      <c r="U45" s="473"/>
      <c r="V45" s="473"/>
      <c r="W45" s="473"/>
      <c r="X45" s="473"/>
      <c r="Y45" s="473"/>
      <c r="Z45" s="473"/>
      <c r="AA45" s="473"/>
      <c r="AB45" s="474"/>
      <c r="AC45" s="472"/>
      <c r="AD45" s="473"/>
      <c r="AE45" s="473"/>
      <c r="AF45" s="473"/>
      <c r="AG45" s="473"/>
      <c r="AH45" s="473"/>
      <c r="AI45" s="473"/>
      <c r="AJ45" s="473"/>
      <c r="AK45" s="473"/>
      <c r="AL45" s="474"/>
      <c r="AM45" s="306"/>
      <c r="AN45" s="514"/>
      <c r="AO45" s="515"/>
      <c r="AP45" s="515"/>
      <c r="AQ45" s="515"/>
      <c r="AR45" s="515"/>
      <c r="AS45" s="515"/>
      <c r="AT45" s="515"/>
      <c r="AU45" s="515"/>
      <c r="AV45" s="516"/>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496" t="s">
        <v>58</v>
      </c>
      <c r="C46" s="497"/>
      <c r="D46" s="497"/>
      <c r="E46" s="497"/>
      <c r="F46" s="497"/>
      <c r="G46" s="497"/>
      <c r="H46" s="497"/>
      <c r="I46" s="497"/>
      <c r="J46" s="497"/>
      <c r="K46" s="497"/>
      <c r="L46" s="497"/>
      <c r="M46" s="497"/>
      <c r="N46" s="497"/>
      <c r="O46" s="497"/>
      <c r="P46" s="497"/>
      <c r="Q46" s="498"/>
      <c r="R46" s="469"/>
      <c r="S46" s="470"/>
      <c r="T46" s="470"/>
      <c r="U46" s="470"/>
      <c r="V46" s="470"/>
      <c r="W46" s="470"/>
      <c r="X46" s="470"/>
      <c r="Y46" s="470"/>
      <c r="Z46" s="470"/>
      <c r="AA46" s="470"/>
      <c r="AB46" s="471"/>
      <c r="AC46" s="469"/>
      <c r="AD46" s="470"/>
      <c r="AE46" s="470"/>
      <c r="AF46" s="470"/>
      <c r="AG46" s="470"/>
      <c r="AH46" s="470"/>
      <c r="AI46" s="470"/>
      <c r="AJ46" s="470"/>
      <c r="AK46" s="470"/>
      <c r="AL46" s="471"/>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499"/>
      <c r="C47" s="500"/>
      <c r="D47" s="500"/>
      <c r="E47" s="500"/>
      <c r="F47" s="500"/>
      <c r="G47" s="500"/>
      <c r="H47" s="500"/>
      <c r="I47" s="500"/>
      <c r="J47" s="500"/>
      <c r="K47" s="500"/>
      <c r="L47" s="500"/>
      <c r="M47" s="500"/>
      <c r="N47" s="500"/>
      <c r="O47" s="500"/>
      <c r="P47" s="500"/>
      <c r="Q47" s="501"/>
      <c r="R47" s="472"/>
      <c r="S47" s="473"/>
      <c r="T47" s="473"/>
      <c r="U47" s="473"/>
      <c r="V47" s="473"/>
      <c r="W47" s="473"/>
      <c r="X47" s="473"/>
      <c r="Y47" s="473"/>
      <c r="Z47" s="473"/>
      <c r="AA47" s="473"/>
      <c r="AB47" s="474"/>
      <c r="AC47" s="472"/>
      <c r="AD47" s="473"/>
      <c r="AE47" s="473"/>
      <c r="AF47" s="473"/>
      <c r="AG47" s="473"/>
      <c r="AH47" s="473"/>
      <c r="AI47" s="473"/>
      <c r="AJ47" s="473"/>
      <c r="AK47" s="473"/>
      <c r="AL47" s="474"/>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496" t="s">
        <v>59</v>
      </c>
      <c r="C48" s="497"/>
      <c r="D48" s="497"/>
      <c r="E48" s="497"/>
      <c r="F48" s="497"/>
      <c r="G48" s="497"/>
      <c r="H48" s="497"/>
      <c r="I48" s="497"/>
      <c r="J48" s="497"/>
      <c r="K48" s="497"/>
      <c r="L48" s="497"/>
      <c r="M48" s="497"/>
      <c r="N48" s="497"/>
      <c r="O48" s="497"/>
      <c r="P48" s="497"/>
      <c r="Q48" s="498"/>
      <c r="R48" s="469"/>
      <c r="S48" s="470"/>
      <c r="T48" s="470"/>
      <c r="U48" s="470"/>
      <c r="V48" s="470"/>
      <c r="W48" s="470"/>
      <c r="X48" s="470"/>
      <c r="Y48" s="470"/>
      <c r="Z48" s="470"/>
      <c r="AA48" s="470"/>
      <c r="AB48" s="471"/>
      <c r="AC48" s="469"/>
      <c r="AD48" s="470"/>
      <c r="AE48" s="470"/>
      <c r="AF48" s="470"/>
      <c r="AG48" s="470"/>
      <c r="AH48" s="470"/>
      <c r="AI48" s="470"/>
      <c r="AJ48" s="470"/>
      <c r="AK48" s="470"/>
      <c r="AL48" s="471"/>
      <c r="AM48" s="300"/>
      <c r="AN48" s="548"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8"/>
      <c r="AP48" s="548"/>
      <c r="AQ48" s="548"/>
      <c r="AR48" s="548"/>
      <c r="AS48" s="548"/>
      <c r="AT48" s="548"/>
      <c r="AU48" s="548"/>
      <c r="AV48" s="548"/>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499"/>
      <c r="C49" s="500"/>
      <c r="D49" s="500"/>
      <c r="E49" s="500"/>
      <c r="F49" s="500"/>
      <c r="G49" s="500"/>
      <c r="H49" s="500"/>
      <c r="I49" s="500"/>
      <c r="J49" s="500"/>
      <c r="K49" s="500"/>
      <c r="L49" s="500"/>
      <c r="M49" s="500"/>
      <c r="N49" s="500"/>
      <c r="O49" s="500"/>
      <c r="P49" s="500"/>
      <c r="Q49" s="501"/>
      <c r="R49" s="472"/>
      <c r="S49" s="473"/>
      <c r="T49" s="473"/>
      <c r="U49" s="473"/>
      <c r="V49" s="473"/>
      <c r="W49" s="473"/>
      <c r="X49" s="473"/>
      <c r="Y49" s="473"/>
      <c r="Z49" s="473"/>
      <c r="AA49" s="473"/>
      <c r="AB49" s="474"/>
      <c r="AC49" s="472"/>
      <c r="AD49" s="473"/>
      <c r="AE49" s="473"/>
      <c r="AF49" s="473"/>
      <c r="AG49" s="473"/>
      <c r="AH49" s="473"/>
      <c r="AI49" s="473"/>
      <c r="AJ49" s="473"/>
      <c r="AK49" s="473"/>
      <c r="AL49" s="474"/>
      <c r="AM49" s="300"/>
      <c r="AN49" s="548"/>
      <c r="AO49" s="548"/>
      <c r="AP49" s="548"/>
      <c r="AQ49" s="548"/>
      <c r="AR49" s="548"/>
      <c r="AS49" s="548"/>
      <c r="AT49" s="548"/>
      <c r="AU49" s="548"/>
      <c r="AV49" s="548"/>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496" t="s">
        <v>60</v>
      </c>
      <c r="C50" s="497"/>
      <c r="D50" s="497"/>
      <c r="E50" s="497"/>
      <c r="F50" s="497"/>
      <c r="G50" s="497"/>
      <c r="H50" s="497"/>
      <c r="I50" s="497"/>
      <c r="J50" s="497"/>
      <c r="K50" s="497"/>
      <c r="L50" s="497"/>
      <c r="M50" s="497"/>
      <c r="N50" s="497"/>
      <c r="O50" s="497"/>
      <c r="P50" s="497"/>
      <c r="Q50" s="498"/>
      <c r="R50" s="469"/>
      <c r="S50" s="470"/>
      <c r="T50" s="470"/>
      <c r="U50" s="470"/>
      <c r="V50" s="470"/>
      <c r="W50" s="470"/>
      <c r="X50" s="470"/>
      <c r="Y50" s="470"/>
      <c r="Z50" s="470"/>
      <c r="AA50" s="470"/>
      <c r="AB50" s="471"/>
      <c r="AC50" s="469"/>
      <c r="AD50" s="470"/>
      <c r="AE50" s="470"/>
      <c r="AF50" s="470"/>
      <c r="AG50" s="470"/>
      <c r="AH50" s="470"/>
      <c r="AI50" s="470"/>
      <c r="AJ50" s="470"/>
      <c r="AK50" s="470"/>
      <c r="AL50" s="471"/>
      <c r="AM50" s="300"/>
      <c r="AN50" s="548"/>
      <c r="AO50" s="548"/>
      <c r="AP50" s="548"/>
      <c r="AQ50" s="548"/>
      <c r="AR50" s="548"/>
      <c r="AS50" s="548"/>
      <c r="AT50" s="548"/>
      <c r="AU50" s="548"/>
      <c r="AV50" s="548"/>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499"/>
      <c r="C51" s="500"/>
      <c r="D51" s="500"/>
      <c r="E51" s="500"/>
      <c r="F51" s="500"/>
      <c r="G51" s="500"/>
      <c r="H51" s="500"/>
      <c r="I51" s="500"/>
      <c r="J51" s="500"/>
      <c r="K51" s="500"/>
      <c r="L51" s="500"/>
      <c r="M51" s="500"/>
      <c r="N51" s="500"/>
      <c r="O51" s="500"/>
      <c r="P51" s="500"/>
      <c r="Q51" s="501"/>
      <c r="R51" s="472"/>
      <c r="S51" s="473"/>
      <c r="T51" s="473"/>
      <c r="U51" s="473"/>
      <c r="V51" s="473"/>
      <c r="W51" s="473"/>
      <c r="X51" s="473"/>
      <c r="Y51" s="473"/>
      <c r="Z51" s="473"/>
      <c r="AA51" s="473"/>
      <c r="AB51" s="474"/>
      <c r="AC51" s="472"/>
      <c r="AD51" s="473"/>
      <c r="AE51" s="473"/>
      <c r="AF51" s="473"/>
      <c r="AG51" s="473"/>
      <c r="AH51" s="473"/>
      <c r="AI51" s="473"/>
      <c r="AJ51" s="473"/>
      <c r="AK51" s="473"/>
      <c r="AL51" s="474"/>
      <c r="AM51" s="300"/>
      <c r="AN51" s="548"/>
      <c r="AO51" s="548"/>
      <c r="AP51" s="548"/>
      <c r="AQ51" s="548"/>
      <c r="AR51" s="548"/>
      <c r="AS51" s="548"/>
      <c r="AT51" s="548"/>
      <c r="AU51" s="548"/>
      <c r="AV51" s="548"/>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485"/>
      <c r="C52" s="549"/>
      <c r="D52" s="549"/>
      <c r="E52" s="549"/>
      <c r="F52" s="549"/>
      <c r="G52" s="549"/>
      <c r="H52" s="549"/>
      <c r="I52" s="549"/>
      <c r="J52" s="549"/>
      <c r="K52" s="549"/>
      <c r="L52" s="549"/>
      <c r="M52" s="549"/>
      <c r="N52" s="549"/>
      <c r="O52" s="549"/>
      <c r="P52" s="549"/>
      <c r="Q52" s="550"/>
      <c r="R52" s="469"/>
      <c r="S52" s="470"/>
      <c r="T52" s="470"/>
      <c r="U52" s="470"/>
      <c r="V52" s="470"/>
      <c r="W52" s="470"/>
      <c r="X52" s="470"/>
      <c r="Y52" s="470"/>
      <c r="Z52" s="470"/>
      <c r="AA52" s="470"/>
      <c r="AB52" s="471"/>
      <c r="AC52" s="469"/>
      <c r="AD52" s="470"/>
      <c r="AE52" s="470"/>
      <c r="AF52" s="470"/>
      <c r="AG52" s="470"/>
      <c r="AH52" s="470"/>
      <c r="AI52" s="470"/>
      <c r="AJ52" s="470"/>
      <c r="AK52" s="470"/>
      <c r="AL52" s="471"/>
      <c r="AM52" s="300"/>
      <c r="AN52" s="548"/>
      <c r="AO52" s="548"/>
      <c r="AP52" s="548"/>
      <c r="AQ52" s="548"/>
      <c r="AR52" s="548"/>
      <c r="AS52" s="548"/>
      <c r="AT52" s="548"/>
      <c r="AU52" s="548"/>
      <c r="AV52" s="548"/>
      <c r="AW52" s="307"/>
      <c r="AX52" s="140"/>
      <c r="AZ52" s="144"/>
      <c r="BA52" s="144"/>
      <c r="BB52" s="144"/>
      <c r="BC52" s="144"/>
      <c r="BD52" s="144"/>
      <c r="BE52" s="144"/>
      <c r="BF52" s="144"/>
      <c r="BG52" s="144"/>
      <c r="BH52" s="144"/>
      <c r="BI52" s="144"/>
    </row>
    <row r="53" spans="2:81" ht="12" customHeight="1" x14ac:dyDescent="0.25">
      <c r="B53" s="551"/>
      <c r="C53" s="552"/>
      <c r="D53" s="552"/>
      <c r="E53" s="552"/>
      <c r="F53" s="552"/>
      <c r="G53" s="552"/>
      <c r="H53" s="552"/>
      <c r="I53" s="552"/>
      <c r="J53" s="552"/>
      <c r="K53" s="552"/>
      <c r="L53" s="552"/>
      <c r="M53" s="552"/>
      <c r="N53" s="552"/>
      <c r="O53" s="552"/>
      <c r="P53" s="552"/>
      <c r="Q53" s="553"/>
      <c r="R53" s="472"/>
      <c r="S53" s="473"/>
      <c r="T53" s="473"/>
      <c r="U53" s="473"/>
      <c r="V53" s="473"/>
      <c r="W53" s="473"/>
      <c r="X53" s="473"/>
      <c r="Y53" s="473"/>
      <c r="Z53" s="473"/>
      <c r="AA53" s="473"/>
      <c r="AB53" s="474"/>
      <c r="AC53" s="472"/>
      <c r="AD53" s="473"/>
      <c r="AE53" s="473"/>
      <c r="AF53" s="473"/>
      <c r="AG53" s="473"/>
      <c r="AH53" s="473"/>
      <c r="AI53" s="473"/>
      <c r="AJ53" s="473"/>
      <c r="AK53" s="473"/>
      <c r="AL53" s="474"/>
      <c r="AM53" s="300"/>
      <c r="AN53" s="548"/>
      <c r="AO53" s="548"/>
      <c r="AP53" s="548"/>
      <c r="AQ53" s="548"/>
      <c r="AR53" s="548"/>
      <c r="AS53" s="548"/>
      <c r="AT53" s="548"/>
      <c r="AU53" s="548"/>
      <c r="AV53" s="548"/>
      <c r="AW53" s="307"/>
      <c r="AX53" s="140"/>
      <c r="AZ53" s="144"/>
      <c r="BA53" s="144"/>
      <c r="BB53" s="144"/>
      <c r="BC53" s="144"/>
      <c r="BD53" s="144"/>
      <c r="BE53" s="144"/>
      <c r="BF53" s="144"/>
      <c r="BG53" s="144"/>
      <c r="BH53" s="144"/>
      <c r="BI53" s="144"/>
    </row>
    <row r="54" spans="2:81" ht="12" customHeight="1" x14ac:dyDescent="0.25">
      <c r="B54" s="485"/>
      <c r="C54" s="549"/>
      <c r="D54" s="549"/>
      <c r="E54" s="549"/>
      <c r="F54" s="549"/>
      <c r="G54" s="549"/>
      <c r="H54" s="549"/>
      <c r="I54" s="549"/>
      <c r="J54" s="549"/>
      <c r="K54" s="549"/>
      <c r="L54" s="549"/>
      <c r="M54" s="549"/>
      <c r="N54" s="549"/>
      <c r="O54" s="549"/>
      <c r="P54" s="549"/>
      <c r="Q54" s="550"/>
      <c r="R54" s="469"/>
      <c r="S54" s="470"/>
      <c r="T54" s="470"/>
      <c r="U54" s="470"/>
      <c r="V54" s="470"/>
      <c r="W54" s="470"/>
      <c r="X54" s="470"/>
      <c r="Y54" s="470"/>
      <c r="Z54" s="470"/>
      <c r="AA54" s="470"/>
      <c r="AB54" s="471"/>
      <c r="AC54" s="469"/>
      <c r="AD54" s="470"/>
      <c r="AE54" s="470"/>
      <c r="AF54" s="470"/>
      <c r="AG54" s="470"/>
      <c r="AH54" s="470"/>
      <c r="AI54" s="470"/>
      <c r="AJ54" s="470"/>
      <c r="AK54" s="470"/>
      <c r="AL54" s="471"/>
      <c r="AM54" s="300"/>
      <c r="AN54" s="548"/>
      <c r="AO54" s="548"/>
      <c r="AP54" s="548"/>
      <c r="AQ54" s="548"/>
      <c r="AR54" s="548"/>
      <c r="AS54" s="548"/>
      <c r="AT54" s="548"/>
      <c r="AU54" s="548"/>
      <c r="AV54" s="548"/>
      <c r="AW54" s="307"/>
      <c r="AX54" s="140"/>
      <c r="AZ54" s="144"/>
      <c r="BA54" s="144"/>
      <c r="BB54" s="144"/>
      <c r="BC54" s="144"/>
      <c r="BD54" s="144"/>
      <c r="BE54" s="144"/>
      <c r="BF54" s="144"/>
      <c r="BG54" s="144"/>
      <c r="BH54" s="144"/>
      <c r="BI54" s="144"/>
    </row>
    <row r="55" spans="2:81" ht="12" customHeight="1" x14ac:dyDescent="0.25">
      <c r="B55" s="551"/>
      <c r="C55" s="552"/>
      <c r="D55" s="552"/>
      <c r="E55" s="552"/>
      <c r="F55" s="552"/>
      <c r="G55" s="552"/>
      <c r="H55" s="552"/>
      <c r="I55" s="552"/>
      <c r="J55" s="552"/>
      <c r="K55" s="552"/>
      <c r="L55" s="552"/>
      <c r="M55" s="552"/>
      <c r="N55" s="552"/>
      <c r="O55" s="552"/>
      <c r="P55" s="552"/>
      <c r="Q55" s="553"/>
      <c r="R55" s="472"/>
      <c r="S55" s="473"/>
      <c r="T55" s="473"/>
      <c r="U55" s="473"/>
      <c r="V55" s="473"/>
      <c r="W55" s="473"/>
      <c r="X55" s="473"/>
      <c r="Y55" s="473"/>
      <c r="Z55" s="473"/>
      <c r="AA55" s="473"/>
      <c r="AB55" s="474"/>
      <c r="AC55" s="472"/>
      <c r="AD55" s="473"/>
      <c r="AE55" s="473"/>
      <c r="AF55" s="473"/>
      <c r="AG55" s="473"/>
      <c r="AH55" s="473"/>
      <c r="AI55" s="473"/>
      <c r="AJ55" s="473"/>
      <c r="AK55" s="473"/>
      <c r="AL55" s="474"/>
      <c r="AM55" s="300"/>
      <c r="AN55" s="548"/>
      <c r="AO55" s="548"/>
      <c r="AP55" s="548"/>
      <c r="AQ55" s="548"/>
      <c r="AR55" s="548"/>
      <c r="AS55" s="548"/>
      <c r="AT55" s="548"/>
      <c r="AU55" s="548"/>
      <c r="AV55" s="548"/>
      <c r="AW55" s="307"/>
      <c r="AX55" s="140"/>
      <c r="AZ55" s="146">
        <f>SUM(R22:AB65)</f>
        <v>0</v>
      </c>
      <c r="BA55" s="144"/>
      <c r="BB55" s="144"/>
      <c r="BC55" s="144"/>
      <c r="BD55" s="144"/>
      <c r="BE55" s="144"/>
      <c r="BF55" s="144"/>
      <c r="BG55" s="144"/>
      <c r="BH55" s="144"/>
      <c r="BI55" s="144"/>
    </row>
    <row r="56" spans="2:81" ht="12" customHeight="1" x14ac:dyDescent="0.2">
      <c r="B56" s="481"/>
      <c r="C56" s="482"/>
      <c r="D56" s="482"/>
      <c r="E56" s="482"/>
      <c r="F56" s="482"/>
      <c r="G56" s="482"/>
      <c r="H56" s="482"/>
      <c r="I56" s="482"/>
      <c r="J56" s="482"/>
      <c r="K56" s="482"/>
      <c r="L56" s="482"/>
      <c r="M56" s="482"/>
      <c r="N56" s="482"/>
      <c r="O56" s="482"/>
      <c r="P56" s="482"/>
      <c r="Q56" s="482"/>
      <c r="R56" s="469"/>
      <c r="S56" s="470"/>
      <c r="T56" s="470"/>
      <c r="U56" s="470"/>
      <c r="V56" s="470"/>
      <c r="W56" s="470"/>
      <c r="X56" s="470"/>
      <c r="Y56" s="470"/>
      <c r="Z56" s="470"/>
      <c r="AA56" s="470"/>
      <c r="AB56" s="471"/>
      <c r="AC56" s="469"/>
      <c r="AD56" s="470"/>
      <c r="AE56" s="470"/>
      <c r="AF56" s="470"/>
      <c r="AG56" s="470"/>
      <c r="AH56" s="470"/>
      <c r="AI56" s="470"/>
      <c r="AJ56" s="470"/>
      <c r="AK56" s="470"/>
      <c r="AL56" s="471"/>
      <c r="AM56" s="300"/>
      <c r="AN56" s="548"/>
      <c r="AO56" s="548"/>
      <c r="AP56" s="548"/>
      <c r="AQ56" s="548"/>
      <c r="AR56" s="548"/>
      <c r="AS56" s="548"/>
      <c r="AT56" s="548"/>
      <c r="AU56" s="548"/>
      <c r="AV56" s="548"/>
      <c r="AW56" s="307"/>
      <c r="AX56" s="140"/>
      <c r="AY56" s="142"/>
      <c r="AZ56" s="147"/>
      <c r="BA56" s="147"/>
      <c r="BB56" s="147"/>
      <c r="BC56" s="147"/>
      <c r="BD56" s="148"/>
      <c r="BE56" s="148"/>
      <c r="BF56" s="148"/>
      <c r="BG56" s="148"/>
      <c r="BH56" s="148"/>
      <c r="BI56" s="148"/>
      <c r="BJ56" s="140"/>
    </row>
    <row r="57" spans="2:81" ht="12" customHeight="1" x14ac:dyDescent="0.25">
      <c r="B57" s="483"/>
      <c r="C57" s="484"/>
      <c r="D57" s="484"/>
      <c r="E57" s="484"/>
      <c r="F57" s="484"/>
      <c r="G57" s="484"/>
      <c r="H57" s="484"/>
      <c r="I57" s="484"/>
      <c r="J57" s="484"/>
      <c r="K57" s="484"/>
      <c r="L57" s="484"/>
      <c r="M57" s="484"/>
      <c r="N57" s="484"/>
      <c r="O57" s="484"/>
      <c r="P57" s="484"/>
      <c r="Q57" s="484"/>
      <c r="R57" s="472"/>
      <c r="S57" s="473"/>
      <c r="T57" s="473"/>
      <c r="U57" s="473"/>
      <c r="V57" s="473"/>
      <c r="W57" s="473"/>
      <c r="X57" s="473"/>
      <c r="Y57" s="473"/>
      <c r="Z57" s="473"/>
      <c r="AA57" s="473"/>
      <c r="AB57" s="474"/>
      <c r="AC57" s="472"/>
      <c r="AD57" s="473"/>
      <c r="AE57" s="473"/>
      <c r="AF57" s="473"/>
      <c r="AG57" s="473"/>
      <c r="AH57" s="473"/>
      <c r="AI57" s="473"/>
      <c r="AJ57" s="473"/>
      <c r="AK57" s="473"/>
      <c r="AL57" s="474"/>
      <c r="AM57" s="300"/>
      <c r="AN57" s="548"/>
      <c r="AO57" s="548"/>
      <c r="AP57" s="548"/>
      <c r="AQ57" s="548"/>
      <c r="AR57" s="548"/>
      <c r="AS57" s="548"/>
      <c r="AT57" s="548"/>
      <c r="AU57" s="548"/>
      <c r="AV57" s="548"/>
      <c r="AW57" s="307"/>
      <c r="AX57" s="140"/>
      <c r="AY57" s="140"/>
      <c r="AZ57" s="475"/>
      <c r="BA57" s="475"/>
      <c r="BB57" s="475"/>
      <c r="BC57" s="475"/>
      <c r="BD57" s="475"/>
      <c r="BE57" s="475"/>
      <c r="BF57" s="475"/>
      <c r="BG57" s="475"/>
      <c r="BH57" s="475"/>
      <c r="BI57" s="475"/>
    </row>
    <row r="58" spans="2:81" ht="12" customHeight="1" x14ac:dyDescent="0.25">
      <c r="B58" s="481"/>
      <c r="C58" s="482"/>
      <c r="D58" s="482"/>
      <c r="E58" s="482"/>
      <c r="F58" s="482"/>
      <c r="G58" s="482"/>
      <c r="H58" s="482"/>
      <c r="I58" s="482"/>
      <c r="J58" s="482"/>
      <c r="K58" s="482"/>
      <c r="L58" s="482"/>
      <c r="M58" s="482"/>
      <c r="N58" s="482"/>
      <c r="O58" s="482"/>
      <c r="P58" s="482"/>
      <c r="Q58" s="482"/>
      <c r="R58" s="469"/>
      <c r="S58" s="470"/>
      <c r="T58" s="470"/>
      <c r="U58" s="470"/>
      <c r="V58" s="470"/>
      <c r="W58" s="470"/>
      <c r="X58" s="470"/>
      <c r="Y58" s="470"/>
      <c r="Z58" s="470"/>
      <c r="AA58" s="470"/>
      <c r="AB58" s="471"/>
      <c r="AC58" s="469"/>
      <c r="AD58" s="470"/>
      <c r="AE58" s="470"/>
      <c r="AF58" s="470"/>
      <c r="AG58" s="470"/>
      <c r="AH58" s="470"/>
      <c r="AI58" s="470"/>
      <c r="AJ58" s="470"/>
      <c r="AK58" s="470"/>
      <c r="AL58" s="471"/>
      <c r="AM58" s="300"/>
      <c r="AN58" s="548"/>
      <c r="AO58" s="548"/>
      <c r="AP58" s="548"/>
      <c r="AQ58" s="548"/>
      <c r="AR58" s="548"/>
      <c r="AS58" s="548"/>
      <c r="AT58" s="548"/>
      <c r="AU58" s="548"/>
      <c r="AV58" s="548"/>
      <c r="AW58" s="309"/>
      <c r="AY58" s="140"/>
      <c r="AZ58" s="146">
        <f>SUM(AC22:AL65)+AN30</f>
        <v>0</v>
      </c>
      <c r="BA58" s="144"/>
      <c r="BB58" s="144"/>
      <c r="BC58" s="144"/>
      <c r="BD58" s="144"/>
      <c r="BE58" s="144"/>
      <c r="BF58" s="144"/>
      <c r="BG58" s="144"/>
      <c r="BH58" s="144"/>
      <c r="BI58" s="144"/>
    </row>
    <row r="59" spans="2:81" ht="12" customHeight="1" x14ac:dyDescent="0.2">
      <c r="B59" s="483"/>
      <c r="C59" s="484"/>
      <c r="D59" s="484"/>
      <c r="E59" s="484"/>
      <c r="F59" s="484"/>
      <c r="G59" s="484"/>
      <c r="H59" s="484"/>
      <c r="I59" s="484"/>
      <c r="J59" s="484"/>
      <c r="K59" s="484"/>
      <c r="L59" s="484"/>
      <c r="M59" s="484"/>
      <c r="N59" s="484"/>
      <c r="O59" s="484"/>
      <c r="P59" s="484"/>
      <c r="Q59" s="484"/>
      <c r="R59" s="472"/>
      <c r="S59" s="473"/>
      <c r="T59" s="473"/>
      <c r="U59" s="473"/>
      <c r="V59" s="473"/>
      <c r="W59" s="473"/>
      <c r="X59" s="473"/>
      <c r="Y59" s="473"/>
      <c r="Z59" s="473"/>
      <c r="AA59" s="473"/>
      <c r="AB59" s="474"/>
      <c r="AC59" s="472"/>
      <c r="AD59" s="473"/>
      <c r="AE59" s="473"/>
      <c r="AF59" s="473"/>
      <c r="AG59" s="473"/>
      <c r="AH59" s="473"/>
      <c r="AI59" s="473"/>
      <c r="AJ59" s="473"/>
      <c r="AK59" s="473"/>
      <c r="AL59" s="474"/>
      <c r="AM59" s="300"/>
      <c r="AN59" s="548"/>
      <c r="AO59" s="548"/>
      <c r="AP59" s="548"/>
      <c r="AQ59" s="548"/>
      <c r="AR59" s="548"/>
      <c r="AS59" s="548"/>
      <c r="AT59" s="548"/>
      <c r="AU59" s="548"/>
      <c r="AV59" s="548"/>
      <c r="AW59" s="309"/>
      <c r="AX59" s="142"/>
      <c r="AY59" s="140"/>
      <c r="AZ59" s="475" t="e" cm="1">
        <f t="array" ref="AZ59">SUM(AC22:AL65+AN30)</f>
        <v>#VALUE!</v>
      </c>
      <c r="BA59" s="476"/>
      <c r="BB59" s="476"/>
      <c r="BC59" s="476"/>
      <c r="BD59" s="476"/>
      <c r="BE59" s="476"/>
      <c r="BF59" s="476"/>
      <c r="BG59" s="476"/>
      <c r="BH59" s="144"/>
      <c r="BI59" s="144"/>
    </row>
    <row r="60" spans="2:81" ht="12" customHeight="1" x14ac:dyDescent="0.2">
      <c r="B60" s="481"/>
      <c r="C60" s="482"/>
      <c r="D60" s="482"/>
      <c r="E60" s="482"/>
      <c r="F60" s="482"/>
      <c r="G60" s="482"/>
      <c r="H60" s="482"/>
      <c r="I60" s="482"/>
      <c r="J60" s="482"/>
      <c r="K60" s="482"/>
      <c r="L60" s="482"/>
      <c r="M60" s="482"/>
      <c r="N60" s="482"/>
      <c r="O60" s="482"/>
      <c r="P60" s="482"/>
      <c r="Q60" s="482"/>
      <c r="R60" s="469"/>
      <c r="S60" s="470"/>
      <c r="T60" s="470"/>
      <c r="U60" s="470"/>
      <c r="V60" s="470"/>
      <c r="W60" s="470"/>
      <c r="X60" s="470"/>
      <c r="Y60" s="470"/>
      <c r="Z60" s="470"/>
      <c r="AA60" s="470"/>
      <c r="AB60" s="471"/>
      <c r="AC60" s="469"/>
      <c r="AD60" s="470"/>
      <c r="AE60" s="470"/>
      <c r="AF60" s="470"/>
      <c r="AG60" s="470"/>
      <c r="AH60" s="470"/>
      <c r="AI60" s="470"/>
      <c r="AJ60" s="470"/>
      <c r="AK60" s="470"/>
      <c r="AL60" s="471"/>
      <c r="AM60" s="300"/>
      <c r="AN60" s="548"/>
      <c r="AO60" s="548"/>
      <c r="AP60" s="548"/>
      <c r="AQ60" s="548"/>
      <c r="AR60" s="548"/>
      <c r="AS60" s="548"/>
      <c r="AT60" s="548"/>
      <c r="AU60" s="548"/>
      <c r="AV60" s="548"/>
      <c r="AW60" s="309"/>
      <c r="AX60" s="142"/>
      <c r="AY60" s="140"/>
      <c r="AZ60" s="140"/>
    </row>
    <row r="61" spans="2:81" ht="12" customHeight="1" x14ac:dyDescent="0.2">
      <c r="B61" s="483"/>
      <c r="C61" s="484"/>
      <c r="D61" s="484"/>
      <c r="E61" s="484"/>
      <c r="F61" s="484"/>
      <c r="G61" s="484"/>
      <c r="H61" s="484"/>
      <c r="I61" s="484"/>
      <c r="J61" s="484"/>
      <c r="K61" s="484"/>
      <c r="L61" s="484"/>
      <c r="M61" s="484"/>
      <c r="N61" s="484"/>
      <c r="O61" s="484"/>
      <c r="P61" s="484"/>
      <c r="Q61" s="484"/>
      <c r="R61" s="472"/>
      <c r="S61" s="473"/>
      <c r="T61" s="473"/>
      <c r="U61" s="473"/>
      <c r="V61" s="473"/>
      <c r="W61" s="473"/>
      <c r="X61" s="473"/>
      <c r="Y61" s="473"/>
      <c r="Z61" s="473"/>
      <c r="AA61" s="473"/>
      <c r="AB61" s="474"/>
      <c r="AC61" s="472"/>
      <c r="AD61" s="473"/>
      <c r="AE61" s="473"/>
      <c r="AF61" s="473"/>
      <c r="AG61" s="473"/>
      <c r="AH61" s="473"/>
      <c r="AI61" s="473"/>
      <c r="AJ61" s="473"/>
      <c r="AK61" s="473"/>
      <c r="AL61" s="474"/>
      <c r="AM61" s="300"/>
      <c r="AN61" s="548"/>
      <c r="AO61" s="548"/>
      <c r="AP61" s="548"/>
      <c r="AQ61" s="548"/>
      <c r="AR61" s="548"/>
      <c r="AS61" s="548"/>
      <c r="AT61" s="548"/>
      <c r="AU61" s="548"/>
      <c r="AV61" s="548"/>
      <c r="AW61" s="309"/>
      <c r="AX61" s="142"/>
      <c r="AY61" s="140"/>
      <c r="AZ61" s="140"/>
    </row>
    <row r="62" spans="2:81" ht="12" customHeight="1" x14ac:dyDescent="0.2">
      <c r="B62" s="481"/>
      <c r="C62" s="482"/>
      <c r="D62" s="482"/>
      <c r="E62" s="482"/>
      <c r="F62" s="482"/>
      <c r="G62" s="482"/>
      <c r="H62" s="482"/>
      <c r="I62" s="482"/>
      <c r="J62" s="482"/>
      <c r="K62" s="482"/>
      <c r="L62" s="482"/>
      <c r="M62" s="482"/>
      <c r="N62" s="482"/>
      <c r="O62" s="482"/>
      <c r="P62" s="482"/>
      <c r="Q62" s="482"/>
      <c r="R62" s="469"/>
      <c r="S62" s="470"/>
      <c r="T62" s="470"/>
      <c r="U62" s="470"/>
      <c r="V62" s="470"/>
      <c r="W62" s="470"/>
      <c r="X62" s="470"/>
      <c r="Y62" s="470"/>
      <c r="Z62" s="470"/>
      <c r="AA62" s="470"/>
      <c r="AB62" s="471"/>
      <c r="AC62" s="469"/>
      <c r="AD62" s="470"/>
      <c r="AE62" s="470"/>
      <c r="AF62" s="470"/>
      <c r="AG62" s="470"/>
      <c r="AH62" s="470"/>
      <c r="AI62" s="470"/>
      <c r="AJ62" s="470"/>
      <c r="AK62" s="470"/>
      <c r="AL62" s="471"/>
      <c r="AM62" s="300"/>
      <c r="AN62" s="548"/>
      <c r="AO62" s="548"/>
      <c r="AP62" s="548"/>
      <c r="AQ62" s="548"/>
      <c r="AR62" s="548"/>
      <c r="AS62" s="548"/>
      <c r="AT62" s="548"/>
      <c r="AU62" s="548"/>
      <c r="AV62" s="548"/>
      <c r="AW62" s="309"/>
      <c r="AX62" s="142"/>
      <c r="AY62" s="140"/>
      <c r="AZ62" s="140"/>
    </row>
    <row r="63" spans="2:81" ht="12" customHeight="1" x14ac:dyDescent="0.2">
      <c r="B63" s="483"/>
      <c r="C63" s="484"/>
      <c r="D63" s="484"/>
      <c r="E63" s="484"/>
      <c r="F63" s="484"/>
      <c r="G63" s="484"/>
      <c r="H63" s="484"/>
      <c r="I63" s="484"/>
      <c r="J63" s="484"/>
      <c r="K63" s="484"/>
      <c r="L63" s="484"/>
      <c r="M63" s="484"/>
      <c r="N63" s="484"/>
      <c r="O63" s="484"/>
      <c r="P63" s="484"/>
      <c r="Q63" s="484"/>
      <c r="R63" s="472"/>
      <c r="S63" s="473"/>
      <c r="T63" s="473"/>
      <c r="U63" s="473"/>
      <c r="V63" s="473"/>
      <c r="W63" s="473"/>
      <c r="X63" s="473"/>
      <c r="Y63" s="473"/>
      <c r="Z63" s="473"/>
      <c r="AA63" s="473"/>
      <c r="AB63" s="474"/>
      <c r="AC63" s="472"/>
      <c r="AD63" s="473"/>
      <c r="AE63" s="473"/>
      <c r="AF63" s="473"/>
      <c r="AG63" s="473"/>
      <c r="AH63" s="473"/>
      <c r="AI63" s="473"/>
      <c r="AJ63" s="473"/>
      <c r="AK63" s="473"/>
      <c r="AL63" s="474"/>
      <c r="AM63" s="300"/>
      <c r="AN63" s="548"/>
      <c r="AO63" s="548"/>
      <c r="AP63" s="548"/>
      <c r="AQ63" s="548"/>
      <c r="AR63" s="548"/>
      <c r="AS63" s="548"/>
      <c r="AT63" s="548"/>
      <c r="AU63" s="548"/>
      <c r="AV63" s="548"/>
      <c r="AW63" s="309"/>
      <c r="AX63" s="142"/>
      <c r="AY63" s="140"/>
      <c r="AZ63" s="140"/>
    </row>
    <row r="64" spans="2:81" ht="12" customHeight="1" x14ac:dyDescent="0.2">
      <c r="B64" s="485"/>
      <c r="C64" s="486"/>
      <c r="D64" s="486"/>
      <c r="E64" s="486"/>
      <c r="F64" s="486"/>
      <c r="G64" s="486"/>
      <c r="H64" s="486"/>
      <c r="I64" s="486"/>
      <c r="J64" s="486"/>
      <c r="K64" s="486"/>
      <c r="L64" s="486"/>
      <c r="M64" s="486"/>
      <c r="N64" s="486"/>
      <c r="O64" s="486"/>
      <c r="P64" s="486"/>
      <c r="Q64" s="486"/>
      <c r="R64" s="469"/>
      <c r="S64" s="470"/>
      <c r="T64" s="470"/>
      <c r="U64" s="470"/>
      <c r="V64" s="470"/>
      <c r="W64" s="470"/>
      <c r="X64" s="470"/>
      <c r="Y64" s="470"/>
      <c r="Z64" s="470"/>
      <c r="AA64" s="470"/>
      <c r="AB64" s="471"/>
      <c r="AC64" s="469"/>
      <c r="AD64" s="470"/>
      <c r="AE64" s="470"/>
      <c r="AF64" s="470"/>
      <c r="AG64" s="470"/>
      <c r="AH64" s="470"/>
      <c r="AI64" s="470"/>
      <c r="AJ64" s="470"/>
      <c r="AK64" s="470"/>
      <c r="AL64" s="471"/>
      <c r="AM64" s="300"/>
      <c r="AN64" s="548"/>
      <c r="AO64" s="548"/>
      <c r="AP64" s="548"/>
      <c r="AQ64" s="548"/>
      <c r="AR64" s="548"/>
      <c r="AS64" s="548"/>
      <c r="AT64" s="548"/>
      <c r="AU64" s="548"/>
      <c r="AV64" s="548"/>
      <c r="AW64" s="309"/>
      <c r="AX64" s="142"/>
      <c r="AY64" s="140"/>
      <c r="AZ64" s="140"/>
    </row>
    <row r="65" spans="2:62" ht="12" customHeight="1" x14ac:dyDescent="0.2">
      <c r="B65" s="487"/>
      <c r="C65" s="488"/>
      <c r="D65" s="488"/>
      <c r="E65" s="488"/>
      <c r="F65" s="488"/>
      <c r="G65" s="488"/>
      <c r="H65" s="488"/>
      <c r="I65" s="488"/>
      <c r="J65" s="488"/>
      <c r="K65" s="488"/>
      <c r="L65" s="488"/>
      <c r="M65" s="488"/>
      <c r="N65" s="488"/>
      <c r="O65" s="488"/>
      <c r="P65" s="488"/>
      <c r="Q65" s="488"/>
      <c r="R65" s="472"/>
      <c r="S65" s="473"/>
      <c r="T65" s="473"/>
      <c r="U65" s="473"/>
      <c r="V65" s="473"/>
      <c r="W65" s="473"/>
      <c r="X65" s="473"/>
      <c r="Y65" s="473"/>
      <c r="Z65" s="473"/>
      <c r="AA65" s="473"/>
      <c r="AB65" s="474"/>
      <c r="AC65" s="472"/>
      <c r="AD65" s="473"/>
      <c r="AE65" s="473"/>
      <c r="AF65" s="473"/>
      <c r="AG65" s="473"/>
      <c r="AH65" s="473"/>
      <c r="AI65" s="473"/>
      <c r="AJ65" s="473"/>
      <c r="AK65" s="473"/>
      <c r="AL65" s="474"/>
      <c r="AM65" s="311"/>
      <c r="AN65" s="548"/>
      <c r="AO65" s="548"/>
      <c r="AP65" s="548"/>
      <c r="AQ65" s="548"/>
      <c r="AR65" s="548"/>
      <c r="AS65" s="548"/>
      <c r="AT65" s="548"/>
      <c r="AU65" s="548"/>
      <c r="AV65" s="548"/>
      <c r="AW65" s="314"/>
      <c r="AX65" s="142"/>
      <c r="AY65" s="140"/>
      <c r="AZ65" s="140"/>
    </row>
    <row r="66" spans="2:62" ht="12" customHeight="1" x14ac:dyDescent="0.25">
      <c r="B66" s="485"/>
      <c r="C66" s="549"/>
      <c r="D66" s="549"/>
      <c r="E66" s="549"/>
      <c r="F66" s="549"/>
      <c r="G66" s="549"/>
      <c r="H66" s="549"/>
      <c r="I66" s="549"/>
      <c r="J66" s="549"/>
      <c r="K66" s="549"/>
      <c r="L66" s="549"/>
      <c r="M66" s="549"/>
      <c r="N66" s="549"/>
      <c r="O66" s="549"/>
      <c r="P66" s="549"/>
      <c r="Q66" s="550"/>
      <c r="R66" s="469"/>
      <c r="S66" s="470"/>
      <c r="T66" s="470"/>
      <c r="U66" s="470"/>
      <c r="V66" s="470"/>
      <c r="W66" s="470"/>
      <c r="X66" s="470"/>
      <c r="Y66" s="470"/>
      <c r="Z66" s="470"/>
      <c r="AA66" s="470"/>
      <c r="AB66" s="471"/>
      <c r="AC66" s="469"/>
      <c r="AD66" s="470"/>
      <c r="AE66" s="470"/>
      <c r="AF66" s="470"/>
      <c r="AG66" s="470"/>
      <c r="AH66" s="470"/>
      <c r="AI66" s="470"/>
      <c r="AJ66" s="470"/>
      <c r="AK66" s="470"/>
      <c r="AL66" s="471"/>
      <c r="AM66" s="300"/>
      <c r="AN66" s="548"/>
      <c r="AO66" s="548"/>
      <c r="AP66" s="548"/>
      <c r="AQ66" s="548"/>
      <c r="AR66" s="548"/>
      <c r="AS66" s="548"/>
      <c r="AT66" s="548"/>
      <c r="AU66" s="548"/>
      <c r="AV66" s="548"/>
      <c r="AW66" s="307"/>
      <c r="AX66" s="140"/>
      <c r="AZ66" s="144"/>
      <c r="BA66" s="144"/>
      <c r="BB66" s="144"/>
      <c r="BC66" s="144"/>
      <c r="BD66" s="144"/>
      <c r="BE66" s="144"/>
      <c r="BF66" s="144"/>
      <c r="BG66" s="144"/>
      <c r="BH66" s="144"/>
      <c r="BI66" s="144"/>
    </row>
    <row r="67" spans="2:62" ht="12" customHeight="1" x14ac:dyDescent="0.25">
      <c r="B67" s="551"/>
      <c r="C67" s="552"/>
      <c r="D67" s="552"/>
      <c r="E67" s="552"/>
      <c r="F67" s="552"/>
      <c r="G67" s="552"/>
      <c r="H67" s="552"/>
      <c r="I67" s="552"/>
      <c r="J67" s="552"/>
      <c r="K67" s="552"/>
      <c r="L67" s="552"/>
      <c r="M67" s="552"/>
      <c r="N67" s="552"/>
      <c r="O67" s="552"/>
      <c r="P67" s="552"/>
      <c r="Q67" s="553"/>
      <c r="R67" s="472"/>
      <c r="S67" s="473"/>
      <c r="T67" s="473"/>
      <c r="U67" s="473"/>
      <c r="V67" s="473"/>
      <c r="W67" s="473"/>
      <c r="X67" s="473"/>
      <c r="Y67" s="473"/>
      <c r="Z67" s="473"/>
      <c r="AA67" s="473"/>
      <c r="AB67" s="474"/>
      <c r="AC67" s="472"/>
      <c r="AD67" s="473"/>
      <c r="AE67" s="473"/>
      <c r="AF67" s="473"/>
      <c r="AG67" s="473"/>
      <c r="AH67" s="473"/>
      <c r="AI67" s="473"/>
      <c r="AJ67" s="473"/>
      <c r="AK67" s="473"/>
      <c r="AL67" s="474"/>
      <c r="AM67" s="300"/>
      <c r="AN67" s="548"/>
      <c r="AO67" s="548"/>
      <c r="AP67" s="548"/>
      <c r="AQ67" s="548"/>
      <c r="AR67" s="548"/>
      <c r="AS67" s="548"/>
      <c r="AT67" s="548"/>
      <c r="AU67" s="548"/>
      <c r="AV67" s="548"/>
      <c r="AW67" s="307"/>
      <c r="AX67" s="140"/>
      <c r="AZ67" s="144"/>
      <c r="BA67" s="144"/>
      <c r="BB67" s="144"/>
      <c r="BC67" s="144"/>
      <c r="BD67" s="144"/>
      <c r="BE67" s="144"/>
      <c r="BF67" s="144"/>
      <c r="BG67" s="144"/>
      <c r="BH67" s="144"/>
      <c r="BI67" s="144"/>
    </row>
    <row r="68" spans="2:62" ht="12" customHeight="1" x14ac:dyDescent="0.25">
      <c r="B68" s="485"/>
      <c r="C68" s="549"/>
      <c r="D68" s="549"/>
      <c r="E68" s="549"/>
      <c r="F68" s="549"/>
      <c r="G68" s="549"/>
      <c r="H68" s="549"/>
      <c r="I68" s="549"/>
      <c r="J68" s="549"/>
      <c r="K68" s="549"/>
      <c r="L68" s="549"/>
      <c r="M68" s="549"/>
      <c r="N68" s="549"/>
      <c r="O68" s="549"/>
      <c r="P68" s="549"/>
      <c r="Q68" s="550"/>
      <c r="R68" s="469"/>
      <c r="S68" s="470"/>
      <c r="T68" s="470"/>
      <c r="U68" s="470"/>
      <c r="V68" s="470"/>
      <c r="W68" s="470"/>
      <c r="X68" s="470"/>
      <c r="Y68" s="470"/>
      <c r="Z68" s="470"/>
      <c r="AA68" s="470"/>
      <c r="AB68" s="471"/>
      <c r="AC68" s="469"/>
      <c r="AD68" s="470"/>
      <c r="AE68" s="470"/>
      <c r="AF68" s="470"/>
      <c r="AG68" s="470"/>
      <c r="AH68" s="470"/>
      <c r="AI68" s="470"/>
      <c r="AJ68" s="470"/>
      <c r="AK68" s="470"/>
      <c r="AL68" s="471"/>
      <c r="AM68" s="300"/>
      <c r="AN68" s="548"/>
      <c r="AO68" s="548"/>
      <c r="AP68" s="548"/>
      <c r="AQ68" s="548"/>
      <c r="AR68" s="548"/>
      <c r="AS68" s="548"/>
      <c r="AT68" s="548"/>
      <c r="AU68" s="548"/>
      <c r="AV68" s="548"/>
      <c r="AW68" s="307"/>
      <c r="AX68" s="140"/>
      <c r="AZ68" s="144"/>
      <c r="BA68" s="144"/>
      <c r="BB68" s="144"/>
      <c r="BC68" s="144"/>
      <c r="BD68" s="144"/>
      <c r="BE68" s="144"/>
      <c r="BF68" s="144"/>
      <c r="BG68" s="144"/>
      <c r="BH68" s="144"/>
      <c r="BI68" s="144"/>
    </row>
    <row r="69" spans="2:62" ht="12" customHeight="1" x14ac:dyDescent="0.25">
      <c r="B69" s="551"/>
      <c r="C69" s="552"/>
      <c r="D69" s="552"/>
      <c r="E69" s="552"/>
      <c r="F69" s="552"/>
      <c r="G69" s="552"/>
      <c r="H69" s="552"/>
      <c r="I69" s="552"/>
      <c r="J69" s="552"/>
      <c r="K69" s="552"/>
      <c r="L69" s="552"/>
      <c r="M69" s="552"/>
      <c r="N69" s="552"/>
      <c r="O69" s="552"/>
      <c r="P69" s="552"/>
      <c r="Q69" s="553"/>
      <c r="R69" s="472"/>
      <c r="S69" s="473"/>
      <c r="T69" s="473"/>
      <c r="U69" s="473"/>
      <c r="V69" s="473"/>
      <c r="W69" s="473"/>
      <c r="X69" s="473"/>
      <c r="Y69" s="473"/>
      <c r="Z69" s="473"/>
      <c r="AA69" s="473"/>
      <c r="AB69" s="474"/>
      <c r="AC69" s="472"/>
      <c r="AD69" s="473"/>
      <c r="AE69" s="473"/>
      <c r="AF69" s="473"/>
      <c r="AG69" s="473"/>
      <c r="AH69" s="473"/>
      <c r="AI69" s="473"/>
      <c r="AJ69" s="473"/>
      <c r="AK69" s="473"/>
      <c r="AL69" s="474"/>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81"/>
      <c r="C70" s="482"/>
      <c r="D70" s="482"/>
      <c r="E70" s="482"/>
      <c r="F70" s="482"/>
      <c r="G70" s="482"/>
      <c r="H70" s="482"/>
      <c r="I70" s="482"/>
      <c r="J70" s="482"/>
      <c r="K70" s="482"/>
      <c r="L70" s="482"/>
      <c r="M70" s="482"/>
      <c r="N70" s="482"/>
      <c r="O70" s="482"/>
      <c r="P70" s="482"/>
      <c r="Q70" s="482"/>
      <c r="R70" s="469"/>
      <c r="S70" s="470"/>
      <c r="T70" s="470"/>
      <c r="U70" s="470"/>
      <c r="V70" s="470"/>
      <c r="W70" s="470"/>
      <c r="X70" s="470"/>
      <c r="Y70" s="470"/>
      <c r="Z70" s="470"/>
      <c r="AA70" s="470"/>
      <c r="AB70" s="471"/>
      <c r="AC70" s="469"/>
      <c r="AD70" s="470"/>
      <c r="AE70" s="470"/>
      <c r="AF70" s="470"/>
      <c r="AG70" s="470"/>
      <c r="AH70" s="470"/>
      <c r="AI70" s="470"/>
      <c r="AJ70" s="470"/>
      <c r="AK70" s="470"/>
      <c r="AL70" s="471"/>
      <c r="AM70" s="300"/>
      <c r="AN70" s="548"/>
      <c r="AO70" s="548"/>
      <c r="AP70" s="548"/>
      <c r="AQ70" s="548"/>
      <c r="AR70" s="548"/>
      <c r="AS70" s="548"/>
      <c r="AT70" s="548"/>
      <c r="AU70" s="548"/>
      <c r="AV70" s="548"/>
      <c r="AW70" s="307"/>
      <c r="AX70" s="140"/>
      <c r="AY70" s="142"/>
      <c r="AZ70" s="147"/>
      <c r="BA70" s="147"/>
      <c r="BB70" s="147"/>
      <c r="BC70" s="147"/>
      <c r="BD70" s="148"/>
      <c r="BE70" s="148"/>
      <c r="BF70" s="148"/>
      <c r="BG70" s="148"/>
      <c r="BH70" s="148"/>
      <c r="BI70" s="148"/>
      <c r="BJ70" s="140"/>
    </row>
    <row r="71" spans="2:62" ht="12" customHeight="1" x14ac:dyDescent="0.25">
      <c r="B71" s="483"/>
      <c r="C71" s="484"/>
      <c r="D71" s="484"/>
      <c r="E71" s="484"/>
      <c r="F71" s="484"/>
      <c r="G71" s="484"/>
      <c r="H71" s="484"/>
      <c r="I71" s="484"/>
      <c r="J71" s="484"/>
      <c r="K71" s="484"/>
      <c r="L71" s="484"/>
      <c r="M71" s="484"/>
      <c r="N71" s="484"/>
      <c r="O71" s="484"/>
      <c r="P71" s="484"/>
      <c r="Q71" s="484"/>
      <c r="R71" s="472"/>
      <c r="S71" s="473"/>
      <c r="T71" s="473"/>
      <c r="U71" s="473"/>
      <c r="V71" s="473"/>
      <c r="W71" s="473"/>
      <c r="X71" s="473"/>
      <c r="Y71" s="473"/>
      <c r="Z71" s="473"/>
      <c r="AA71" s="473"/>
      <c r="AB71" s="474"/>
      <c r="AC71" s="472"/>
      <c r="AD71" s="473"/>
      <c r="AE71" s="473"/>
      <c r="AF71" s="473"/>
      <c r="AG71" s="473"/>
      <c r="AH71" s="473"/>
      <c r="AI71" s="473"/>
      <c r="AJ71" s="473"/>
      <c r="AK71" s="473"/>
      <c r="AL71" s="474"/>
      <c r="AM71" s="300"/>
      <c r="AN71" s="548"/>
      <c r="AO71" s="548"/>
      <c r="AP71" s="548"/>
      <c r="AQ71" s="548"/>
      <c r="AR71" s="548"/>
      <c r="AS71" s="548"/>
      <c r="AT71" s="548"/>
      <c r="AU71" s="548"/>
      <c r="AV71" s="548"/>
      <c r="AW71" s="307"/>
      <c r="AX71" s="140"/>
      <c r="AY71" s="140"/>
      <c r="AZ71" s="475"/>
      <c r="BA71" s="475"/>
      <c r="BB71" s="475"/>
      <c r="BC71" s="475"/>
      <c r="BD71" s="475"/>
      <c r="BE71" s="475"/>
      <c r="BF71" s="475"/>
      <c r="BG71" s="475"/>
      <c r="BH71" s="475"/>
      <c r="BI71" s="475"/>
    </row>
    <row r="72" spans="2:62" ht="12" customHeight="1" x14ac:dyDescent="0.25">
      <c r="B72" s="481"/>
      <c r="C72" s="482"/>
      <c r="D72" s="482"/>
      <c r="E72" s="482"/>
      <c r="F72" s="482"/>
      <c r="G72" s="482"/>
      <c r="H72" s="482"/>
      <c r="I72" s="482"/>
      <c r="J72" s="482"/>
      <c r="K72" s="482"/>
      <c r="L72" s="482"/>
      <c r="M72" s="482"/>
      <c r="N72" s="482"/>
      <c r="O72" s="482"/>
      <c r="P72" s="482"/>
      <c r="Q72" s="482"/>
      <c r="R72" s="469"/>
      <c r="S72" s="470"/>
      <c r="T72" s="470"/>
      <c r="U72" s="470"/>
      <c r="V72" s="470"/>
      <c r="W72" s="470"/>
      <c r="X72" s="470"/>
      <c r="Y72" s="470"/>
      <c r="Z72" s="470"/>
      <c r="AA72" s="470"/>
      <c r="AB72" s="471"/>
      <c r="AC72" s="469"/>
      <c r="AD72" s="470"/>
      <c r="AE72" s="470"/>
      <c r="AF72" s="470"/>
      <c r="AG72" s="470"/>
      <c r="AH72" s="470"/>
      <c r="AI72" s="470"/>
      <c r="AJ72" s="470"/>
      <c r="AK72" s="470"/>
      <c r="AL72" s="471"/>
      <c r="AM72" s="300"/>
      <c r="AN72" s="548"/>
      <c r="AO72" s="548"/>
      <c r="AP72" s="548"/>
      <c r="AQ72" s="548"/>
      <c r="AR72" s="548"/>
      <c r="AS72" s="548"/>
      <c r="AT72" s="548"/>
      <c r="AU72" s="548"/>
      <c r="AV72" s="548"/>
      <c r="AW72" s="309"/>
      <c r="AY72" s="140"/>
      <c r="AZ72" s="146">
        <f>SUM(AC36:AL79)+AN44</f>
        <v>0</v>
      </c>
      <c r="BA72" s="144"/>
      <c r="BB72" s="144"/>
      <c r="BC72" s="144"/>
      <c r="BD72" s="144"/>
      <c r="BE72" s="144"/>
      <c r="BF72" s="144"/>
      <c r="BG72" s="144"/>
      <c r="BH72" s="144"/>
      <c r="BI72" s="144"/>
    </row>
    <row r="73" spans="2:62" ht="12" customHeight="1" x14ac:dyDescent="0.2">
      <c r="B73" s="483"/>
      <c r="C73" s="484"/>
      <c r="D73" s="484"/>
      <c r="E73" s="484"/>
      <c r="F73" s="484"/>
      <c r="G73" s="484"/>
      <c r="H73" s="484"/>
      <c r="I73" s="484"/>
      <c r="J73" s="484"/>
      <c r="K73" s="484"/>
      <c r="L73" s="484"/>
      <c r="M73" s="484"/>
      <c r="N73" s="484"/>
      <c r="O73" s="484"/>
      <c r="P73" s="484"/>
      <c r="Q73" s="484"/>
      <c r="R73" s="472"/>
      <c r="S73" s="473"/>
      <c r="T73" s="473"/>
      <c r="U73" s="473"/>
      <c r="V73" s="473"/>
      <c r="W73" s="473"/>
      <c r="X73" s="473"/>
      <c r="Y73" s="473"/>
      <c r="Z73" s="473"/>
      <c r="AA73" s="473"/>
      <c r="AB73" s="474"/>
      <c r="AC73" s="472"/>
      <c r="AD73" s="473"/>
      <c r="AE73" s="473"/>
      <c r="AF73" s="473"/>
      <c r="AG73" s="473"/>
      <c r="AH73" s="473"/>
      <c r="AI73" s="473"/>
      <c r="AJ73" s="473"/>
      <c r="AK73" s="473"/>
      <c r="AL73" s="474"/>
      <c r="AM73" s="300"/>
      <c r="AN73" s="310"/>
      <c r="AO73" s="310"/>
      <c r="AP73" s="310"/>
      <c r="AQ73" s="310"/>
      <c r="AR73" s="310"/>
      <c r="AS73" s="310"/>
      <c r="AT73" s="310"/>
      <c r="AU73" s="310"/>
      <c r="AV73" s="310"/>
      <c r="AW73" s="309"/>
      <c r="AX73" s="142"/>
      <c r="AY73" s="140"/>
      <c r="AZ73" s="475" cm="1">
        <f t="array" ref="AZ73">SUM(AC36:AL79+AN44)</f>
        <v>0</v>
      </c>
      <c r="BA73" s="476"/>
      <c r="BB73" s="476"/>
      <c r="BC73" s="476"/>
      <c r="BD73" s="476"/>
      <c r="BE73" s="476"/>
      <c r="BF73" s="476"/>
      <c r="BG73" s="476"/>
      <c r="BH73" s="144"/>
      <c r="BI73" s="144"/>
    </row>
    <row r="74" spans="2:62" ht="12" customHeight="1" x14ac:dyDescent="0.2">
      <c r="B74" s="481"/>
      <c r="C74" s="482"/>
      <c r="D74" s="482"/>
      <c r="E74" s="482"/>
      <c r="F74" s="482"/>
      <c r="G74" s="482"/>
      <c r="H74" s="482"/>
      <c r="I74" s="482"/>
      <c r="J74" s="482"/>
      <c r="K74" s="482"/>
      <c r="L74" s="482"/>
      <c r="M74" s="482"/>
      <c r="N74" s="482"/>
      <c r="O74" s="482"/>
      <c r="P74" s="482"/>
      <c r="Q74" s="482"/>
      <c r="R74" s="469"/>
      <c r="S74" s="470"/>
      <c r="T74" s="470"/>
      <c r="U74" s="470"/>
      <c r="V74" s="470"/>
      <c r="W74" s="470"/>
      <c r="X74" s="470"/>
      <c r="Y74" s="470"/>
      <c r="Z74" s="470"/>
      <c r="AA74" s="470"/>
      <c r="AB74" s="471"/>
      <c r="AC74" s="469"/>
      <c r="AD74" s="470"/>
      <c r="AE74" s="470"/>
      <c r="AF74" s="470"/>
      <c r="AG74" s="470"/>
      <c r="AH74" s="470"/>
      <c r="AI74" s="470"/>
      <c r="AJ74" s="470"/>
      <c r="AK74" s="470"/>
      <c r="AL74" s="471"/>
      <c r="AM74" s="300"/>
      <c r="AN74" s="310"/>
      <c r="AO74" s="310"/>
      <c r="AP74" s="310"/>
      <c r="AQ74" s="310"/>
      <c r="AR74" s="310"/>
      <c r="AS74" s="310"/>
      <c r="AT74" s="310"/>
      <c r="AU74" s="310"/>
      <c r="AV74" s="310"/>
      <c r="AW74" s="309"/>
      <c r="AX74" s="142"/>
      <c r="AY74" s="140"/>
      <c r="AZ74" s="140"/>
    </row>
    <row r="75" spans="2:62" ht="12" customHeight="1" x14ac:dyDescent="0.2">
      <c r="B75" s="483"/>
      <c r="C75" s="484"/>
      <c r="D75" s="484"/>
      <c r="E75" s="484"/>
      <c r="F75" s="484"/>
      <c r="G75" s="484"/>
      <c r="H75" s="484"/>
      <c r="I75" s="484"/>
      <c r="J75" s="484"/>
      <c r="K75" s="484"/>
      <c r="L75" s="484"/>
      <c r="M75" s="484"/>
      <c r="N75" s="484"/>
      <c r="O75" s="484"/>
      <c r="P75" s="484"/>
      <c r="Q75" s="484"/>
      <c r="R75" s="472"/>
      <c r="S75" s="473"/>
      <c r="T75" s="473"/>
      <c r="U75" s="473"/>
      <c r="V75" s="473"/>
      <c r="W75" s="473"/>
      <c r="X75" s="473"/>
      <c r="Y75" s="473"/>
      <c r="Z75" s="473"/>
      <c r="AA75" s="473"/>
      <c r="AB75" s="474"/>
      <c r="AC75" s="472"/>
      <c r="AD75" s="473"/>
      <c r="AE75" s="473"/>
      <c r="AF75" s="473"/>
      <c r="AG75" s="473"/>
      <c r="AH75" s="473"/>
      <c r="AI75" s="473"/>
      <c r="AJ75" s="473"/>
      <c r="AK75" s="473"/>
      <c r="AL75" s="474"/>
      <c r="AM75" s="300"/>
      <c r="AN75" s="308"/>
      <c r="AO75" s="308"/>
      <c r="AP75" s="308"/>
      <c r="AQ75" s="308"/>
      <c r="AR75" s="308"/>
      <c r="AS75" s="308"/>
      <c r="AT75" s="308"/>
      <c r="AU75" s="308"/>
      <c r="AV75" s="308"/>
      <c r="AW75" s="309"/>
      <c r="AX75" s="142"/>
      <c r="AY75" s="140"/>
      <c r="AZ75" s="140"/>
    </row>
    <row r="76" spans="2:62" ht="12" customHeight="1" x14ac:dyDescent="0.2">
      <c r="B76" s="481"/>
      <c r="C76" s="482"/>
      <c r="D76" s="482"/>
      <c r="E76" s="482"/>
      <c r="F76" s="482"/>
      <c r="G76" s="482"/>
      <c r="H76" s="482"/>
      <c r="I76" s="482"/>
      <c r="J76" s="482"/>
      <c r="K76" s="482"/>
      <c r="L76" s="482"/>
      <c r="M76" s="482"/>
      <c r="N76" s="482"/>
      <c r="O76" s="482"/>
      <c r="P76" s="482"/>
      <c r="Q76" s="482"/>
      <c r="R76" s="469"/>
      <c r="S76" s="470"/>
      <c r="T76" s="470"/>
      <c r="U76" s="470"/>
      <c r="V76" s="470"/>
      <c r="W76" s="470"/>
      <c r="X76" s="470"/>
      <c r="Y76" s="470"/>
      <c r="Z76" s="470"/>
      <c r="AA76" s="470"/>
      <c r="AB76" s="471"/>
      <c r="AC76" s="469"/>
      <c r="AD76" s="470"/>
      <c r="AE76" s="470"/>
      <c r="AF76" s="470"/>
      <c r="AG76" s="470"/>
      <c r="AH76" s="470"/>
      <c r="AI76" s="470"/>
      <c r="AJ76" s="470"/>
      <c r="AK76" s="470"/>
      <c r="AL76" s="471"/>
      <c r="AM76" s="300"/>
      <c r="AN76" s="308"/>
      <c r="AO76" s="308"/>
      <c r="AP76" s="308"/>
      <c r="AQ76" s="308"/>
      <c r="AR76" s="308"/>
      <c r="AS76" s="308"/>
      <c r="AT76" s="308"/>
      <c r="AU76" s="308"/>
      <c r="AV76" s="308"/>
      <c r="AW76" s="309"/>
      <c r="AX76" s="142"/>
      <c r="AY76" s="140"/>
      <c r="AZ76" s="140"/>
    </row>
    <row r="77" spans="2:62" ht="12" customHeight="1" x14ac:dyDescent="0.2">
      <c r="B77" s="483"/>
      <c r="C77" s="484"/>
      <c r="D77" s="484"/>
      <c r="E77" s="484"/>
      <c r="F77" s="484"/>
      <c r="G77" s="484"/>
      <c r="H77" s="484"/>
      <c r="I77" s="484"/>
      <c r="J77" s="484"/>
      <c r="K77" s="484"/>
      <c r="L77" s="484"/>
      <c r="M77" s="484"/>
      <c r="N77" s="484"/>
      <c r="O77" s="484"/>
      <c r="P77" s="484"/>
      <c r="Q77" s="484"/>
      <c r="R77" s="472"/>
      <c r="S77" s="473"/>
      <c r="T77" s="473"/>
      <c r="U77" s="473"/>
      <c r="V77" s="473"/>
      <c r="W77" s="473"/>
      <c r="X77" s="473"/>
      <c r="Y77" s="473"/>
      <c r="Z77" s="473"/>
      <c r="AA77" s="473"/>
      <c r="AB77" s="474"/>
      <c r="AC77" s="472"/>
      <c r="AD77" s="473"/>
      <c r="AE77" s="473"/>
      <c r="AF77" s="473"/>
      <c r="AG77" s="473"/>
      <c r="AH77" s="473"/>
      <c r="AI77" s="473"/>
      <c r="AJ77" s="473"/>
      <c r="AK77" s="473"/>
      <c r="AL77" s="474"/>
      <c r="AM77" s="300"/>
      <c r="AN77" s="308"/>
      <c r="AO77" s="308"/>
      <c r="AP77" s="308"/>
      <c r="AQ77" s="308"/>
      <c r="AR77" s="308"/>
      <c r="AS77" s="308"/>
      <c r="AT77" s="308"/>
      <c r="AU77" s="308"/>
      <c r="AV77" s="308"/>
      <c r="AW77" s="309"/>
      <c r="AX77" s="142"/>
      <c r="AY77" s="140"/>
      <c r="AZ77" s="140"/>
    </row>
    <row r="78" spans="2:62" ht="12" customHeight="1" x14ac:dyDescent="0.2">
      <c r="B78" s="485"/>
      <c r="C78" s="486"/>
      <c r="D78" s="486"/>
      <c r="E78" s="486"/>
      <c r="F78" s="486"/>
      <c r="G78" s="486"/>
      <c r="H78" s="486"/>
      <c r="I78" s="486"/>
      <c r="J78" s="486"/>
      <c r="K78" s="486"/>
      <c r="L78" s="486"/>
      <c r="M78" s="486"/>
      <c r="N78" s="486"/>
      <c r="O78" s="486"/>
      <c r="P78" s="486"/>
      <c r="Q78" s="486"/>
      <c r="R78" s="469"/>
      <c r="S78" s="470"/>
      <c r="T78" s="470"/>
      <c r="U78" s="470"/>
      <c r="V78" s="470"/>
      <c r="W78" s="470"/>
      <c r="X78" s="470"/>
      <c r="Y78" s="470"/>
      <c r="Z78" s="470"/>
      <c r="AA78" s="470"/>
      <c r="AB78" s="471"/>
      <c r="AC78" s="469"/>
      <c r="AD78" s="470"/>
      <c r="AE78" s="470"/>
      <c r="AF78" s="470"/>
      <c r="AG78" s="470"/>
      <c r="AH78" s="470"/>
      <c r="AI78" s="470"/>
      <c r="AJ78" s="470"/>
      <c r="AK78" s="470"/>
      <c r="AL78" s="471"/>
      <c r="AM78" s="300"/>
      <c r="AN78" s="308"/>
      <c r="AO78" s="308"/>
      <c r="AP78" s="308"/>
      <c r="AQ78" s="308"/>
      <c r="AR78" s="308"/>
      <c r="AS78" s="308"/>
      <c r="AT78" s="308"/>
      <c r="AU78" s="308"/>
      <c r="AV78" s="308"/>
      <c r="AW78" s="309"/>
      <c r="AX78" s="142"/>
      <c r="AY78" s="140"/>
      <c r="AZ78" s="140"/>
    </row>
    <row r="79" spans="2:62" ht="12" customHeight="1" x14ac:dyDescent="0.2">
      <c r="B79" s="487"/>
      <c r="C79" s="488"/>
      <c r="D79" s="488"/>
      <c r="E79" s="488"/>
      <c r="F79" s="488"/>
      <c r="G79" s="488"/>
      <c r="H79" s="488"/>
      <c r="I79" s="488"/>
      <c r="J79" s="488"/>
      <c r="K79" s="488"/>
      <c r="L79" s="488"/>
      <c r="M79" s="488"/>
      <c r="N79" s="488"/>
      <c r="O79" s="488"/>
      <c r="P79" s="488"/>
      <c r="Q79" s="488"/>
      <c r="R79" s="472"/>
      <c r="S79" s="473"/>
      <c r="T79" s="473"/>
      <c r="U79" s="473"/>
      <c r="V79" s="473"/>
      <c r="W79" s="473"/>
      <c r="X79" s="473"/>
      <c r="Y79" s="473"/>
      <c r="Z79" s="473"/>
      <c r="AA79" s="473"/>
      <c r="AB79" s="474"/>
      <c r="AC79" s="472"/>
      <c r="AD79" s="473"/>
      <c r="AE79" s="473"/>
      <c r="AF79" s="473"/>
      <c r="AG79" s="473"/>
      <c r="AH79" s="473"/>
      <c r="AI79" s="473"/>
      <c r="AJ79" s="473"/>
      <c r="AK79" s="473"/>
      <c r="AL79" s="474"/>
      <c r="AM79" s="311"/>
      <c r="AN79" s="312"/>
      <c r="AO79" s="312"/>
      <c r="AP79" s="312"/>
      <c r="AQ79" s="312"/>
      <c r="AR79" s="312"/>
      <c r="AS79" s="312"/>
      <c r="AT79" s="312"/>
      <c r="AU79" s="313"/>
      <c r="AV79" s="313"/>
      <c r="AW79" s="314"/>
      <c r="AX79" s="142"/>
      <c r="AY79" s="140"/>
      <c r="AZ79" s="140"/>
    </row>
    <row r="80" spans="2:62" ht="18" customHeight="1" x14ac:dyDescent="0.2">
      <c r="B80" s="232"/>
      <c r="C80" s="232" t="s">
        <v>110</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18" t="s">
        <v>73</v>
      </c>
      <c r="C82" s="518"/>
      <c r="D82" s="518"/>
      <c r="E82" s="518"/>
      <c r="F82" s="518"/>
      <c r="G82" s="518"/>
      <c r="H82" s="518"/>
      <c r="I82" s="518"/>
      <c r="J82" s="518"/>
      <c r="K82" s="518"/>
      <c r="L82" s="518"/>
      <c r="M82" s="518"/>
      <c r="N82" s="518"/>
      <c r="O82" s="518"/>
      <c r="P82" s="518"/>
      <c r="Q82" s="518"/>
      <c r="R82" s="518"/>
      <c r="S82" s="518"/>
      <c r="T82" s="518"/>
      <c r="U82" s="518"/>
      <c r="V82" s="518"/>
      <c r="W82" s="518"/>
      <c r="X82" s="518"/>
      <c r="Y82" s="518"/>
      <c r="Z82" s="518"/>
      <c r="AA82" s="518"/>
      <c r="AB82" s="518"/>
      <c r="AC82" s="518"/>
      <c r="AD82" s="518"/>
      <c r="AE82" s="518"/>
      <c r="AF82" s="518"/>
      <c r="AG82" s="518"/>
      <c r="AH82" s="518"/>
      <c r="AI82" s="518"/>
      <c r="AJ82" s="518"/>
      <c r="AK82" s="518"/>
      <c r="AL82" s="518"/>
      <c r="AM82" s="518"/>
      <c r="AN82" s="518"/>
      <c r="AO82" s="518"/>
      <c r="AP82" s="518"/>
      <c r="AQ82" s="518"/>
      <c r="AR82" s="518"/>
      <c r="AS82" s="518"/>
      <c r="AT82" s="518"/>
      <c r="AU82" s="518"/>
      <c r="AV82" s="518"/>
      <c r="AW82" s="518"/>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58" t="s">
        <v>74</v>
      </c>
      <c r="M84" s="558"/>
      <c r="N84" s="558"/>
      <c r="O84" s="558"/>
      <c r="P84" s="558"/>
      <c r="Q84" s="284"/>
      <c r="R84" s="284"/>
      <c r="S84" s="284"/>
      <c r="T84" s="284"/>
      <c r="U84" s="284"/>
      <c r="V84" s="284"/>
      <c r="W84" s="284"/>
      <c r="X84" s="557" t="s">
        <v>75</v>
      </c>
      <c r="Y84" s="557"/>
      <c r="Z84" s="557"/>
      <c r="AA84" s="557"/>
      <c r="AB84" s="557"/>
      <c r="AC84" s="557"/>
      <c r="AD84" s="247"/>
      <c r="AE84" s="247"/>
      <c r="AF84" s="247"/>
      <c r="AG84" s="247"/>
      <c r="AH84" s="247"/>
      <c r="AI84" s="558" t="s">
        <v>164</v>
      </c>
      <c r="AJ84" s="558"/>
      <c r="AK84" s="558"/>
      <c r="AL84" s="558"/>
      <c r="AM84" s="558"/>
      <c r="AN84" s="558"/>
      <c r="AO84" s="558"/>
      <c r="AP84" s="558"/>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59">
        <f>SUM(R36:AB79)</f>
        <v>0</v>
      </c>
      <c r="M86" s="560"/>
      <c r="N86" s="560"/>
      <c r="O86" s="560"/>
      <c r="P86" s="560"/>
      <c r="Q86" s="561"/>
      <c r="R86" s="288"/>
      <c r="S86" s="288"/>
      <c r="T86" s="289"/>
      <c r="U86" s="592" t="s">
        <v>76</v>
      </c>
      <c r="V86" s="592"/>
      <c r="W86" s="288"/>
      <c r="X86" s="559">
        <f>IF(AND(AH24="Abondement unilatéral",M15="Salarié"),(SUM(AC36:AL79)+AN44)*0.903,(SUM(AC36:AL79)+AN44))</f>
        <v>0</v>
      </c>
      <c r="Y86" s="560"/>
      <c r="Z86" s="560"/>
      <c r="AA86" s="560"/>
      <c r="AB86" s="560"/>
      <c r="AC86" s="561"/>
      <c r="AD86" s="237"/>
      <c r="AE86" s="237"/>
      <c r="AF86" s="290" t="s">
        <v>77</v>
      </c>
      <c r="AG86" s="237"/>
      <c r="AH86" s="290"/>
      <c r="AI86" s="237"/>
      <c r="AJ86" s="237"/>
      <c r="AK86" s="554">
        <f>L86+X86</f>
        <v>0</v>
      </c>
      <c r="AL86" s="555"/>
      <c r="AM86" s="555"/>
      <c r="AN86" s="555"/>
      <c r="AO86" s="556"/>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75"/>
      <c r="H88" s="575"/>
      <c r="I88" s="575"/>
      <c r="J88" s="575"/>
      <c r="K88" s="152"/>
      <c r="L88" s="574"/>
      <c r="M88" s="574"/>
      <c r="N88" s="574"/>
      <c r="O88" s="152"/>
      <c r="P88" s="152"/>
      <c r="R88" s="153"/>
      <c r="S88" s="154"/>
      <c r="T88" s="154"/>
      <c r="U88" s="154"/>
      <c r="V88" s="155"/>
      <c r="W88" s="156"/>
      <c r="X88" s="153"/>
      <c r="Y88" s="154"/>
      <c r="Z88" s="154"/>
      <c r="AA88" s="154"/>
      <c r="AB88" s="154"/>
      <c r="AC88" s="153"/>
      <c r="AD88" s="154"/>
      <c r="AE88" s="157"/>
      <c r="AF88" s="573"/>
      <c r="AG88" s="573"/>
      <c r="AH88" s="573"/>
      <c r="AI88" s="153"/>
      <c r="AJ88" s="153"/>
      <c r="AK88" s="154"/>
      <c r="AU88" s="101"/>
      <c r="AV88" s="101"/>
      <c r="AW88" s="94"/>
      <c r="AX88" s="158"/>
      <c r="AY88" s="159"/>
      <c r="AZ88" s="159"/>
    </row>
    <row r="89" spans="2:85" ht="19.5" x14ac:dyDescent="0.25">
      <c r="B89" s="563" t="s">
        <v>85</v>
      </c>
      <c r="C89" s="564"/>
      <c r="D89" s="564"/>
      <c r="E89" s="564"/>
      <c r="F89" s="564"/>
      <c r="G89" s="564"/>
      <c r="H89" s="564"/>
      <c r="I89" s="564"/>
      <c r="J89" s="564"/>
      <c r="K89" s="564"/>
      <c r="L89" s="564"/>
      <c r="M89" s="564"/>
      <c r="N89" s="564"/>
      <c r="O89" s="564"/>
      <c r="P89" s="564"/>
      <c r="Q89" s="564"/>
      <c r="R89" s="564"/>
      <c r="S89" s="564"/>
      <c r="T89" s="564"/>
      <c r="U89" s="564"/>
      <c r="V89" s="564"/>
      <c r="W89" s="564"/>
      <c r="X89" s="564"/>
      <c r="Y89" s="564"/>
      <c r="Z89" s="564"/>
      <c r="AA89" s="564"/>
      <c r="AB89" s="564"/>
      <c r="AC89" s="564"/>
      <c r="AD89" s="564"/>
      <c r="AE89" s="564"/>
      <c r="AF89" s="564"/>
      <c r="AG89" s="564"/>
      <c r="AH89" s="564"/>
      <c r="AI89" s="564"/>
      <c r="AJ89" s="564"/>
      <c r="AK89" s="564"/>
      <c r="AL89" s="564"/>
      <c r="AM89" s="564"/>
      <c r="AN89" s="564"/>
      <c r="AO89" s="564"/>
      <c r="AP89" s="564"/>
      <c r="AQ89" s="564"/>
      <c r="AR89" s="564"/>
      <c r="AS89" s="564"/>
      <c r="AT89" s="564"/>
      <c r="AU89" s="564"/>
      <c r="AV89" s="564"/>
      <c r="AW89" s="565"/>
      <c r="AX89" s="140"/>
      <c r="AY89" s="140"/>
      <c r="AZ89" s="140"/>
    </row>
    <row r="90" spans="2:85" s="162" customFormat="1" ht="35.25" customHeight="1" x14ac:dyDescent="0.25">
      <c r="B90" s="423" t="s">
        <v>112</v>
      </c>
      <c r="C90" s="423"/>
      <c r="D90" s="423"/>
      <c r="E90" s="423"/>
      <c r="F90" s="423"/>
      <c r="G90" s="423"/>
      <c r="H90" s="423"/>
      <c r="I90" s="423"/>
      <c r="J90" s="423"/>
      <c r="K90" s="423"/>
      <c r="L90" s="423"/>
      <c r="M90" s="423"/>
      <c r="N90" s="423"/>
      <c r="O90" s="423"/>
      <c r="P90" s="423"/>
      <c r="Q90" s="423"/>
      <c r="R90" s="423"/>
      <c r="S90" s="423"/>
      <c r="T90" s="423"/>
      <c r="U90" s="423"/>
      <c r="V90" s="423"/>
      <c r="W90" s="423"/>
      <c r="X90" s="423"/>
      <c r="Y90" s="423"/>
      <c r="Z90" s="423"/>
      <c r="AA90" s="423"/>
      <c r="AB90" s="423"/>
      <c r="AC90" s="423"/>
      <c r="AD90" s="423"/>
      <c r="AE90" s="423"/>
      <c r="AF90" s="423"/>
      <c r="AG90" s="423"/>
      <c r="AH90" s="423"/>
      <c r="AI90" s="423"/>
      <c r="AJ90" s="423"/>
      <c r="AK90" s="423"/>
      <c r="AL90" s="423"/>
      <c r="AM90" s="423"/>
      <c r="AN90" s="423"/>
      <c r="AO90" s="423"/>
      <c r="AP90" s="423"/>
      <c r="AQ90" s="423"/>
      <c r="AR90" s="423"/>
      <c r="AS90" s="423"/>
      <c r="AT90" s="423"/>
      <c r="AU90" s="423"/>
      <c r="AV90" s="423"/>
      <c r="AW90" s="423"/>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480" t="s">
        <v>56</v>
      </c>
      <c r="H92" s="480"/>
      <c r="I92" s="480"/>
      <c r="J92" s="480"/>
      <c r="K92" s="480"/>
      <c r="L92" s="480"/>
      <c r="M92" s="480"/>
      <c r="N92" s="480"/>
      <c r="O92" s="480"/>
      <c r="P92" s="480"/>
      <c r="Q92" s="480"/>
      <c r="R92" s="480"/>
      <c r="S92" s="480"/>
      <c r="T92" s="480"/>
      <c r="U92" s="480"/>
      <c r="V92" s="480"/>
      <c r="W92" s="480"/>
      <c r="X92" s="480"/>
      <c r="Y92" s="480"/>
      <c r="Z92" s="480"/>
      <c r="AA92" s="480"/>
      <c r="AB92" s="480"/>
      <c r="AC92" s="480"/>
      <c r="AD92" s="480"/>
      <c r="AE92" s="480"/>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480" t="s">
        <v>8</v>
      </c>
      <c r="H94" s="480"/>
      <c r="I94" s="480"/>
      <c r="J94" s="480"/>
      <c r="K94" s="480"/>
      <c r="L94" s="480"/>
      <c r="M94" s="480"/>
      <c r="N94" s="480"/>
      <c r="O94" s="480"/>
      <c r="P94" s="480"/>
      <c r="Q94" s="480"/>
      <c r="R94" s="480"/>
      <c r="S94" s="480"/>
      <c r="T94" s="480"/>
      <c r="U94" s="480"/>
      <c r="V94" s="480"/>
      <c r="W94" s="480"/>
      <c r="X94" s="480"/>
      <c r="Y94" s="480"/>
      <c r="Z94" s="480"/>
      <c r="AA94" s="480"/>
      <c r="AB94" s="480"/>
      <c r="AC94" s="480"/>
      <c r="AD94" s="480"/>
      <c r="AE94" s="480"/>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68" t="s">
        <v>83</v>
      </c>
      <c r="E96" s="568"/>
      <c r="F96" s="568"/>
      <c r="G96" s="568"/>
      <c r="H96" s="568"/>
      <c r="I96" s="568"/>
      <c r="J96" s="568"/>
      <c r="K96" s="568"/>
      <c r="L96" s="568"/>
      <c r="M96" s="568"/>
      <c r="N96" s="568"/>
      <c r="O96" s="568"/>
      <c r="P96" s="568"/>
      <c r="Q96" s="568"/>
      <c r="R96" s="568"/>
      <c r="S96" s="568"/>
      <c r="T96" s="568"/>
      <c r="U96" s="568"/>
      <c r="V96" s="568"/>
      <c r="W96" s="568"/>
      <c r="X96" s="568"/>
      <c r="Y96" s="568"/>
      <c r="Z96" s="568"/>
      <c r="AA96" s="568"/>
      <c r="AB96" s="568"/>
      <c r="AC96" s="568"/>
      <c r="AD96" s="568"/>
      <c r="AE96" s="568"/>
      <c r="AF96" s="568"/>
      <c r="AG96" s="568"/>
      <c r="AH96" s="568"/>
      <c r="AI96" s="568"/>
      <c r="AJ96" s="568"/>
      <c r="AK96" s="568"/>
      <c r="AL96" s="568"/>
      <c r="AM96" s="568"/>
      <c r="AN96" s="568"/>
      <c r="AO96" s="568"/>
      <c r="AP96" s="569" t="s">
        <v>84</v>
      </c>
      <c r="AQ96" s="569"/>
      <c r="AR96" s="569"/>
      <c r="AS96" s="569"/>
      <c r="AT96" s="569"/>
      <c r="AU96" s="569"/>
      <c r="AV96" s="569"/>
      <c r="AW96" s="569"/>
      <c r="AX96" s="161"/>
      <c r="AY96" s="161"/>
      <c r="AZ96" s="161"/>
      <c r="BA96" s="162"/>
      <c r="BB96" s="162"/>
      <c r="BC96" s="162"/>
      <c r="BD96" s="162"/>
      <c r="BE96" s="162"/>
      <c r="BF96" s="162"/>
    </row>
    <row r="97" spans="2:58" s="164" customFormat="1" ht="4.5" customHeight="1" x14ac:dyDescent="0.25">
      <c r="B97" s="323"/>
      <c r="C97" s="324"/>
      <c r="D97" s="568"/>
      <c r="E97" s="568"/>
      <c r="F97" s="568"/>
      <c r="G97" s="568"/>
      <c r="H97" s="568"/>
      <c r="I97" s="568"/>
      <c r="J97" s="568"/>
      <c r="K97" s="568"/>
      <c r="L97" s="568"/>
      <c r="M97" s="568"/>
      <c r="N97" s="568"/>
      <c r="O97" s="568"/>
      <c r="P97" s="568"/>
      <c r="Q97" s="568"/>
      <c r="R97" s="568"/>
      <c r="S97" s="568"/>
      <c r="T97" s="568"/>
      <c r="U97" s="568"/>
      <c r="V97" s="568"/>
      <c r="W97" s="568"/>
      <c r="X97" s="568"/>
      <c r="Y97" s="568"/>
      <c r="Z97" s="568"/>
      <c r="AA97" s="568"/>
      <c r="AB97" s="568"/>
      <c r="AC97" s="568"/>
      <c r="AD97" s="568"/>
      <c r="AE97" s="568"/>
      <c r="AF97" s="568"/>
      <c r="AG97" s="568"/>
      <c r="AH97" s="568"/>
      <c r="AI97" s="568"/>
      <c r="AJ97" s="568"/>
      <c r="AK97" s="568"/>
      <c r="AL97" s="568"/>
      <c r="AM97" s="568"/>
      <c r="AN97" s="568"/>
      <c r="AO97" s="568"/>
      <c r="AP97" s="569"/>
      <c r="AQ97" s="569"/>
      <c r="AR97" s="569"/>
      <c r="AS97" s="569"/>
      <c r="AT97" s="569"/>
      <c r="AU97" s="569"/>
      <c r="AV97" s="569"/>
      <c r="AW97" s="569"/>
      <c r="AX97" s="161"/>
      <c r="AY97" s="161"/>
      <c r="AZ97" s="161"/>
      <c r="BA97" s="162"/>
      <c r="BB97" s="162"/>
      <c r="BC97" s="162"/>
      <c r="BD97" s="162"/>
      <c r="BE97" s="162"/>
      <c r="BF97" s="162"/>
    </row>
    <row r="98" spans="2:58" s="164" customFormat="1" ht="5.25" customHeight="1" x14ac:dyDescent="0.25">
      <c r="B98" s="323"/>
      <c r="C98" s="324"/>
      <c r="D98" s="568"/>
      <c r="E98" s="568"/>
      <c r="F98" s="568"/>
      <c r="G98" s="568"/>
      <c r="H98" s="568"/>
      <c r="I98" s="568"/>
      <c r="J98" s="568"/>
      <c r="K98" s="568"/>
      <c r="L98" s="568"/>
      <c r="M98" s="568"/>
      <c r="N98" s="568"/>
      <c r="O98" s="568"/>
      <c r="P98" s="568"/>
      <c r="Q98" s="568"/>
      <c r="R98" s="568"/>
      <c r="S98" s="568"/>
      <c r="T98" s="568"/>
      <c r="U98" s="568"/>
      <c r="V98" s="568"/>
      <c r="W98" s="568"/>
      <c r="X98" s="568"/>
      <c r="Y98" s="568"/>
      <c r="Z98" s="568"/>
      <c r="AA98" s="568"/>
      <c r="AB98" s="568"/>
      <c r="AC98" s="568"/>
      <c r="AD98" s="568"/>
      <c r="AE98" s="568"/>
      <c r="AF98" s="568"/>
      <c r="AG98" s="568"/>
      <c r="AH98" s="568"/>
      <c r="AI98" s="568"/>
      <c r="AJ98" s="568"/>
      <c r="AK98" s="568"/>
      <c r="AL98" s="568"/>
      <c r="AM98" s="568"/>
      <c r="AN98" s="568"/>
      <c r="AO98" s="568"/>
      <c r="AP98" s="569"/>
      <c r="AQ98" s="569"/>
      <c r="AR98" s="569"/>
      <c r="AS98" s="569"/>
      <c r="AT98" s="569"/>
      <c r="AU98" s="569"/>
      <c r="AV98" s="569"/>
      <c r="AW98" s="569"/>
      <c r="AX98" s="161"/>
      <c r="AY98" s="161"/>
      <c r="AZ98" s="161"/>
      <c r="BA98" s="162"/>
      <c r="BB98" s="162"/>
      <c r="BC98" s="162"/>
      <c r="BD98" s="162"/>
      <c r="BE98" s="162"/>
      <c r="BF98" s="162"/>
    </row>
    <row r="99" spans="2:58" s="164" customFormat="1" ht="5.25" customHeight="1" x14ac:dyDescent="0.25">
      <c r="B99" s="323"/>
      <c r="C99" s="324"/>
      <c r="D99" s="568"/>
      <c r="E99" s="568"/>
      <c r="F99" s="568"/>
      <c r="G99" s="568"/>
      <c r="H99" s="568"/>
      <c r="I99" s="568"/>
      <c r="J99" s="568"/>
      <c r="K99" s="568"/>
      <c r="L99" s="568"/>
      <c r="M99" s="568"/>
      <c r="N99" s="568"/>
      <c r="O99" s="568"/>
      <c r="P99" s="568"/>
      <c r="Q99" s="568"/>
      <c r="R99" s="568"/>
      <c r="S99" s="568"/>
      <c r="T99" s="568"/>
      <c r="U99" s="568"/>
      <c r="V99" s="568"/>
      <c r="W99" s="568"/>
      <c r="X99" s="568"/>
      <c r="Y99" s="568"/>
      <c r="Z99" s="568"/>
      <c r="AA99" s="568"/>
      <c r="AB99" s="568"/>
      <c r="AC99" s="568"/>
      <c r="AD99" s="568"/>
      <c r="AE99" s="568"/>
      <c r="AF99" s="568"/>
      <c r="AG99" s="568"/>
      <c r="AH99" s="568"/>
      <c r="AI99" s="568"/>
      <c r="AJ99" s="568"/>
      <c r="AK99" s="568"/>
      <c r="AL99" s="568"/>
      <c r="AM99" s="568"/>
      <c r="AN99" s="568"/>
      <c r="AO99" s="568"/>
      <c r="AP99" s="569"/>
      <c r="AQ99" s="569"/>
      <c r="AR99" s="569"/>
      <c r="AS99" s="569"/>
      <c r="AT99" s="569"/>
      <c r="AU99" s="569"/>
      <c r="AV99" s="569"/>
      <c r="AW99" s="569"/>
      <c r="AX99" s="161"/>
      <c r="AY99" s="161"/>
      <c r="AZ99" s="161"/>
      <c r="BA99" s="162"/>
      <c r="BB99" s="162"/>
      <c r="BC99" s="162"/>
      <c r="BD99" s="162"/>
      <c r="BE99" s="162"/>
      <c r="BF99" s="162"/>
    </row>
    <row r="100" spans="2:58" s="164" customFormat="1" ht="5.25" customHeight="1" x14ac:dyDescent="0.25">
      <c r="B100" s="323"/>
      <c r="C100" s="324"/>
      <c r="D100" s="568"/>
      <c r="E100" s="568"/>
      <c r="F100" s="568"/>
      <c r="G100" s="568"/>
      <c r="H100" s="568"/>
      <c r="I100" s="568"/>
      <c r="J100" s="568"/>
      <c r="K100" s="568"/>
      <c r="L100" s="568"/>
      <c r="M100" s="568"/>
      <c r="N100" s="568"/>
      <c r="O100" s="568"/>
      <c r="P100" s="568"/>
      <c r="Q100" s="568"/>
      <c r="R100" s="568"/>
      <c r="S100" s="568"/>
      <c r="T100" s="568"/>
      <c r="U100" s="568"/>
      <c r="V100" s="568"/>
      <c r="W100" s="568"/>
      <c r="X100" s="568"/>
      <c r="Y100" s="568"/>
      <c r="Z100" s="568"/>
      <c r="AA100" s="568"/>
      <c r="AB100" s="568"/>
      <c r="AC100" s="568"/>
      <c r="AD100" s="568"/>
      <c r="AE100" s="568"/>
      <c r="AF100" s="568"/>
      <c r="AG100" s="568"/>
      <c r="AH100" s="568"/>
      <c r="AI100" s="568"/>
      <c r="AJ100" s="568"/>
      <c r="AK100" s="568"/>
      <c r="AL100" s="568"/>
      <c r="AM100" s="568"/>
      <c r="AN100" s="568"/>
      <c r="AO100" s="568"/>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544" t="s">
        <v>86</v>
      </c>
      <c r="C104" s="544"/>
      <c r="D104" s="544"/>
      <c r="E104" s="544"/>
      <c r="F104" s="544"/>
      <c r="G104" s="544"/>
      <c r="H104" s="544"/>
      <c r="I104" s="544"/>
      <c r="J104" s="544"/>
      <c r="K104" s="544"/>
      <c r="L104" s="544"/>
      <c r="M104" s="544"/>
      <c r="N104" s="544"/>
      <c r="O104" s="544"/>
      <c r="P104" s="544"/>
      <c r="Q104" s="544"/>
      <c r="R104" s="544"/>
      <c r="S104" s="544"/>
      <c r="T104" s="544"/>
      <c r="U104" s="544"/>
      <c r="V104" s="544"/>
      <c r="W104" s="544"/>
      <c r="X104" s="544"/>
      <c r="Y104" s="544"/>
      <c r="Z104" s="544"/>
      <c r="AA104" s="544"/>
      <c r="AB104" s="544"/>
      <c r="AC104" s="544"/>
      <c r="AD104" s="544"/>
      <c r="AE104" s="544"/>
      <c r="AF104" s="544"/>
      <c r="AG104" s="544"/>
      <c r="AH104" s="544"/>
      <c r="AI104" s="544"/>
      <c r="AJ104" s="544"/>
      <c r="AK104" s="544"/>
      <c r="AL104" s="544"/>
      <c r="AM104" s="544"/>
      <c r="AN104" s="544"/>
      <c r="AO104" s="544"/>
      <c r="AP104" s="544"/>
      <c r="AQ104" s="544"/>
      <c r="AR104" s="544"/>
      <c r="AS104" s="544"/>
      <c r="AT104" s="544"/>
      <c r="AU104" s="544"/>
      <c r="AV104" s="544"/>
      <c r="AW104" s="544"/>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578" t="s">
        <v>87</v>
      </c>
      <c r="C106" s="578"/>
      <c r="D106" s="578"/>
      <c r="E106" s="578"/>
      <c r="F106" s="578"/>
      <c r="G106" s="578"/>
      <c r="H106" s="578"/>
      <c r="I106" s="578"/>
      <c r="J106" s="578"/>
      <c r="K106" s="578"/>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78"/>
      <c r="AK106" s="578"/>
      <c r="AL106" s="578"/>
      <c r="AM106" s="578"/>
      <c r="AN106" s="578"/>
      <c r="AO106" s="578"/>
      <c r="AP106" s="578"/>
      <c r="AQ106" s="578"/>
      <c r="AR106" s="578"/>
      <c r="AS106" s="578"/>
      <c r="AT106" s="578"/>
      <c r="AU106" s="578"/>
      <c r="AV106" s="578"/>
      <c r="AW106" s="578"/>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62" t="s">
        <v>100</v>
      </c>
      <c r="C109" s="562"/>
      <c r="D109" s="562"/>
      <c r="E109" s="562"/>
      <c r="F109" s="562"/>
      <c r="G109" s="562"/>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161"/>
      <c r="AY109" s="161"/>
      <c r="AZ109" s="161"/>
      <c r="BA109" s="162"/>
      <c r="BB109" s="162"/>
      <c r="BC109" s="162"/>
      <c r="BD109" s="162"/>
      <c r="BE109" s="162"/>
      <c r="BF109" s="162"/>
    </row>
    <row r="110" spans="2:58" s="164" customFormat="1" ht="17.25" customHeight="1" x14ac:dyDescent="0.25">
      <c r="B110" s="579" t="s">
        <v>146</v>
      </c>
      <c r="C110" s="579"/>
      <c r="D110" s="579"/>
      <c r="E110" s="579"/>
      <c r="F110" s="579"/>
      <c r="G110" s="579"/>
      <c r="H110" s="579"/>
      <c r="I110" s="579"/>
      <c r="J110" s="579"/>
      <c r="K110" s="579"/>
      <c r="L110" s="579"/>
      <c r="M110" s="579"/>
      <c r="N110" s="579"/>
      <c r="O110" s="579"/>
      <c r="P110" s="579"/>
      <c r="Q110" s="579"/>
      <c r="R110" s="579"/>
      <c r="S110" s="579"/>
      <c r="T110" s="579"/>
      <c r="U110" s="579"/>
      <c r="V110" s="579"/>
      <c r="W110" s="579"/>
      <c r="X110" s="579"/>
      <c r="Y110" s="579"/>
      <c r="Z110" s="579"/>
      <c r="AA110" s="579"/>
      <c r="AB110" s="579"/>
      <c r="AC110" s="579"/>
      <c r="AD110" s="579"/>
      <c r="AE110" s="579"/>
      <c r="AF110" s="579"/>
      <c r="AG110" s="579"/>
      <c r="AH110" s="579"/>
      <c r="AI110" s="579"/>
      <c r="AJ110" s="579"/>
      <c r="AK110" s="579"/>
      <c r="AL110" s="579"/>
      <c r="AM110" s="579"/>
      <c r="AN110" s="579"/>
      <c r="AO110" s="579"/>
      <c r="AP110" s="579"/>
      <c r="AQ110" s="579"/>
      <c r="AR110" s="579"/>
      <c r="AS110" s="579"/>
      <c r="AT110" s="579"/>
      <c r="AU110" s="579"/>
      <c r="AV110" s="579"/>
      <c r="AW110" s="579"/>
      <c r="AX110" s="161"/>
      <c r="AY110" s="161"/>
      <c r="AZ110" s="161"/>
      <c r="BA110" s="162"/>
      <c r="BB110" s="162"/>
      <c r="BC110" s="162"/>
      <c r="BD110" s="162"/>
      <c r="BE110" s="162"/>
      <c r="BF110" s="162"/>
    </row>
    <row r="111" spans="2:58" s="164" customFormat="1" ht="17.25" customHeight="1" x14ac:dyDescent="0.25">
      <c r="B111" s="579"/>
      <c r="C111" s="579"/>
      <c r="D111" s="579"/>
      <c r="E111" s="579"/>
      <c r="F111" s="579"/>
      <c r="G111" s="579"/>
      <c r="H111" s="579"/>
      <c r="I111" s="579"/>
      <c r="J111" s="579"/>
      <c r="K111" s="579"/>
      <c r="L111" s="579"/>
      <c r="M111" s="579"/>
      <c r="N111" s="579"/>
      <c r="O111" s="579"/>
      <c r="P111" s="579"/>
      <c r="Q111" s="579"/>
      <c r="R111" s="579"/>
      <c r="S111" s="579"/>
      <c r="T111" s="579"/>
      <c r="U111" s="579"/>
      <c r="V111" s="579"/>
      <c r="W111" s="579"/>
      <c r="X111" s="579"/>
      <c r="Y111" s="579"/>
      <c r="Z111" s="579"/>
      <c r="AA111" s="579"/>
      <c r="AB111" s="579"/>
      <c r="AC111" s="579"/>
      <c r="AD111" s="579"/>
      <c r="AE111" s="579"/>
      <c r="AF111" s="579"/>
      <c r="AG111" s="579"/>
      <c r="AH111" s="579"/>
      <c r="AI111" s="579"/>
      <c r="AJ111" s="579"/>
      <c r="AK111" s="579"/>
      <c r="AL111" s="579"/>
      <c r="AM111" s="579"/>
      <c r="AN111" s="579"/>
      <c r="AO111" s="579"/>
      <c r="AP111" s="579"/>
      <c r="AQ111" s="579"/>
      <c r="AR111" s="579"/>
      <c r="AS111" s="579"/>
      <c r="AT111" s="579"/>
      <c r="AU111" s="579"/>
      <c r="AV111" s="579"/>
      <c r="AW111" s="579"/>
      <c r="AX111" s="161"/>
      <c r="AY111" s="161"/>
      <c r="AZ111" s="161"/>
      <c r="BA111" s="162"/>
      <c r="BB111" s="162"/>
      <c r="BC111" s="162"/>
      <c r="BD111" s="162"/>
      <c r="BE111" s="162"/>
      <c r="BF111" s="162"/>
    </row>
    <row r="112" spans="2:58" s="164" customFormat="1" ht="17.25" customHeight="1" x14ac:dyDescent="0.25">
      <c r="B112" s="579"/>
      <c r="C112" s="579"/>
      <c r="D112" s="579"/>
      <c r="E112" s="579"/>
      <c r="F112" s="579"/>
      <c r="G112" s="579"/>
      <c r="H112" s="579"/>
      <c r="I112" s="579"/>
      <c r="J112" s="579"/>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P112" s="579"/>
      <c r="AQ112" s="579"/>
      <c r="AR112" s="579"/>
      <c r="AS112" s="579"/>
      <c r="AT112" s="579"/>
      <c r="AU112" s="579"/>
      <c r="AV112" s="579"/>
      <c r="AW112" s="579"/>
      <c r="AX112" s="161"/>
      <c r="AY112" s="161"/>
      <c r="AZ112" s="161"/>
      <c r="BA112" s="162"/>
      <c r="BB112" s="162"/>
      <c r="BC112" s="162"/>
      <c r="BD112" s="162"/>
      <c r="BE112" s="162"/>
      <c r="BF112" s="162"/>
    </row>
    <row r="113" spans="2:58" s="164" customFormat="1" ht="17.25" customHeight="1" x14ac:dyDescent="0.25">
      <c r="B113" s="579"/>
      <c r="C113" s="579"/>
      <c r="D113" s="579"/>
      <c r="E113" s="579"/>
      <c r="F113" s="579"/>
      <c r="G113" s="579"/>
      <c r="H113" s="579"/>
      <c r="I113" s="579"/>
      <c r="J113" s="579"/>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9"/>
      <c r="AJ113" s="579"/>
      <c r="AK113" s="579"/>
      <c r="AL113" s="579"/>
      <c r="AM113" s="579"/>
      <c r="AN113" s="579"/>
      <c r="AO113" s="579"/>
      <c r="AP113" s="579"/>
      <c r="AQ113" s="579"/>
      <c r="AR113" s="579"/>
      <c r="AS113" s="579"/>
      <c r="AT113" s="579"/>
      <c r="AU113" s="579"/>
      <c r="AV113" s="579"/>
      <c r="AW113" s="579"/>
      <c r="AX113" s="161"/>
      <c r="AY113" s="161"/>
      <c r="AZ113" s="161"/>
      <c r="BA113" s="162"/>
      <c r="BB113" s="162"/>
      <c r="BC113" s="162"/>
      <c r="BD113" s="162"/>
      <c r="BE113" s="162"/>
      <c r="BF113" s="162"/>
    </row>
    <row r="114" spans="2:58" s="164" customFormat="1" ht="71.25" customHeight="1" x14ac:dyDescent="0.25">
      <c r="B114" s="579"/>
      <c r="C114" s="579"/>
      <c r="D114" s="579"/>
      <c r="E114" s="579"/>
      <c r="F114" s="579"/>
      <c r="G114" s="579"/>
      <c r="H114" s="579"/>
      <c r="I114" s="579"/>
      <c r="J114" s="579"/>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9"/>
      <c r="AJ114" s="579"/>
      <c r="AK114" s="579"/>
      <c r="AL114" s="579"/>
      <c r="AM114" s="579"/>
      <c r="AN114" s="579"/>
      <c r="AO114" s="579"/>
      <c r="AP114" s="579"/>
      <c r="AQ114" s="579"/>
      <c r="AR114" s="579"/>
      <c r="AS114" s="579"/>
      <c r="AT114" s="579"/>
      <c r="AU114" s="579"/>
      <c r="AV114" s="579"/>
      <c r="AW114" s="579"/>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580" t="s">
        <v>61</v>
      </c>
      <c r="H116" s="580"/>
      <c r="I116" s="580"/>
      <c r="J116" s="580"/>
      <c r="K116" s="580"/>
      <c r="L116" s="580"/>
      <c r="M116" s="580"/>
      <c r="N116" s="580"/>
      <c r="O116" s="580"/>
      <c r="P116" s="580"/>
      <c r="Q116" s="580"/>
      <c r="R116" s="580"/>
      <c r="S116" s="580"/>
      <c r="T116" s="580"/>
      <c r="U116" s="580"/>
      <c r="V116" s="580"/>
      <c r="W116" s="580"/>
      <c r="X116" s="580"/>
      <c r="Y116" s="580"/>
      <c r="Z116" s="580"/>
      <c r="AA116" s="580"/>
      <c r="AB116" s="580"/>
      <c r="AC116" s="580"/>
      <c r="AD116" s="580"/>
      <c r="AE116" s="580"/>
      <c r="AF116" s="580"/>
      <c r="AG116" s="580"/>
      <c r="AH116" s="580"/>
      <c r="AI116" s="580"/>
      <c r="AJ116" s="336"/>
      <c r="AK116" s="576" t="s">
        <v>62</v>
      </c>
      <c r="AL116" s="576"/>
      <c r="AM116" s="576"/>
      <c r="AN116" s="576"/>
      <c r="AO116" s="576"/>
      <c r="AP116" s="576"/>
      <c r="AQ116" s="576"/>
      <c r="AR116" s="576"/>
      <c r="AS116" s="576"/>
      <c r="AT116" s="576"/>
      <c r="AU116" s="576"/>
      <c r="AV116" s="576"/>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580"/>
      <c r="H117" s="580"/>
      <c r="I117" s="580"/>
      <c r="J117" s="580"/>
      <c r="K117" s="580"/>
      <c r="L117" s="580"/>
      <c r="M117" s="580"/>
      <c r="N117" s="580"/>
      <c r="O117" s="580"/>
      <c r="P117" s="580"/>
      <c r="Q117" s="580"/>
      <c r="R117" s="580"/>
      <c r="S117" s="580"/>
      <c r="T117" s="580"/>
      <c r="U117" s="580"/>
      <c r="V117" s="580"/>
      <c r="W117" s="580"/>
      <c r="X117" s="580"/>
      <c r="Y117" s="580"/>
      <c r="Z117" s="580"/>
      <c r="AA117" s="580"/>
      <c r="AB117" s="580"/>
      <c r="AC117" s="580"/>
      <c r="AD117" s="580"/>
      <c r="AE117" s="580"/>
      <c r="AF117" s="580"/>
      <c r="AG117" s="580"/>
      <c r="AH117" s="580"/>
      <c r="AI117" s="580"/>
      <c r="AJ117" s="336"/>
      <c r="AK117" s="593"/>
      <c r="AL117" s="593"/>
      <c r="AM117" s="593"/>
      <c r="AN117" s="593"/>
      <c r="AO117" s="593"/>
      <c r="AP117" s="593"/>
      <c r="AQ117" s="593"/>
      <c r="AR117" s="593"/>
      <c r="AS117" s="593"/>
      <c r="AT117" s="593"/>
      <c r="AU117" s="593"/>
      <c r="AV117" s="593"/>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580"/>
      <c r="H118" s="580"/>
      <c r="I118" s="580"/>
      <c r="J118" s="580"/>
      <c r="K118" s="580"/>
      <c r="L118" s="580"/>
      <c r="M118" s="580"/>
      <c r="N118" s="580"/>
      <c r="O118" s="580"/>
      <c r="P118" s="580"/>
      <c r="Q118" s="580"/>
      <c r="R118" s="580"/>
      <c r="S118" s="580"/>
      <c r="T118" s="580"/>
      <c r="U118" s="580"/>
      <c r="V118" s="580"/>
      <c r="W118" s="580"/>
      <c r="X118" s="580"/>
      <c r="Y118" s="580"/>
      <c r="Z118" s="580"/>
      <c r="AA118" s="580"/>
      <c r="AB118" s="580"/>
      <c r="AC118" s="580"/>
      <c r="AD118" s="580"/>
      <c r="AE118" s="580"/>
      <c r="AF118" s="580"/>
      <c r="AG118" s="580"/>
      <c r="AH118" s="580"/>
      <c r="AI118" s="580"/>
      <c r="AJ118" s="339"/>
      <c r="AK118" s="593"/>
      <c r="AL118" s="593"/>
      <c r="AM118" s="593"/>
      <c r="AN118" s="593"/>
      <c r="AO118" s="593"/>
      <c r="AP118" s="593"/>
      <c r="AQ118" s="593"/>
      <c r="AR118" s="593"/>
      <c r="AS118" s="593"/>
      <c r="AT118" s="593"/>
      <c r="AU118" s="593"/>
      <c r="AV118" s="593"/>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580"/>
      <c r="H119" s="580"/>
      <c r="I119" s="580"/>
      <c r="J119" s="580"/>
      <c r="K119" s="580"/>
      <c r="L119" s="580"/>
      <c r="M119" s="580"/>
      <c r="N119" s="580"/>
      <c r="O119" s="580"/>
      <c r="P119" s="580"/>
      <c r="Q119" s="580"/>
      <c r="R119" s="580"/>
      <c r="S119" s="580"/>
      <c r="T119" s="580"/>
      <c r="U119" s="580"/>
      <c r="V119" s="580"/>
      <c r="W119" s="580"/>
      <c r="X119" s="580"/>
      <c r="Y119" s="580"/>
      <c r="Z119" s="580"/>
      <c r="AA119" s="580"/>
      <c r="AB119" s="580"/>
      <c r="AC119" s="580"/>
      <c r="AD119" s="580"/>
      <c r="AE119" s="580"/>
      <c r="AF119" s="580"/>
      <c r="AG119" s="580"/>
      <c r="AH119" s="580"/>
      <c r="AI119" s="580"/>
      <c r="AJ119" s="337"/>
      <c r="AK119" s="593"/>
      <c r="AL119" s="593"/>
      <c r="AM119" s="593"/>
      <c r="AN119" s="593"/>
      <c r="AO119" s="593"/>
      <c r="AP119" s="593"/>
      <c r="AQ119" s="593"/>
      <c r="AR119" s="593"/>
      <c r="AS119" s="593"/>
      <c r="AT119" s="593"/>
      <c r="AU119" s="593"/>
      <c r="AV119" s="593"/>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93"/>
      <c r="AL120" s="593"/>
      <c r="AM120" s="593"/>
      <c r="AN120" s="593"/>
      <c r="AO120" s="593"/>
      <c r="AP120" s="593"/>
      <c r="AQ120" s="593"/>
      <c r="AR120" s="593"/>
      <c r="AS120" s="593"/>
      <c r="AT120" s="593"/>
      <c r="AU120" s="593"/>
      <c r="AV120" s="593"/>
      <c r="AW120" s="343"/>
      <c r="AX120" s="111"/>
      <c r="AY120" s="111"/>
      <c r="AZ120" s="111"/>
    </row>
    <row r="121" spans="2:58" s="167" customFormat="1" ht="16.5" customHeight="1" x14ac:dyDescent="0.25">
      <c r="B121" s="341"/>
      <c r="C121" s="570" t="s">
        <v>63</v>
      </c>
      <c r="D121" s="570"/>
      <c r="E121" s="570"/>
      <c r="F121" s="570"/>
      <c r="G121" s="570"/>
      <c r="H121" s="344"/>
      <c r="I121" s="337"/>
      <c r="J121" s="337"/>
      <c r="K121" s="337"/>
      <c r="L121" s="566"/>
      <c r="M121" s="571"/>
      <c r="N121" s="571"/>
      <c r="O121" s="571"/>
      <c r="P121" s="571"/>
      <c r="Q121" s="571"/>
      <c r="R121" s="567"/>
      <c r="S121" s="337"/>
      <c r="T121" s="337"/>
      <c r="U121" s="337"/>
      <c r="V121" s="337"/>
      <c r="W121" s="572" t="s">
        <v>64</v>
      </c>
      <c r="X121" s="572"/>
      <c r="Y121" s="349"/>
      <c r="Z121" s="345"/>
      <c r="AA121" s="349"/>
      <c r="AB121" s="345"/>
      <c r="AC121" s="566"/>
      <c r="AD121" s="567"/>
      <c r="AE121" s="343"/>
      <c r="AF121" s="343"/>
      <c r="AG121" s="343"/>
      <c r="AH121" s="343"/>
      <c r="AI121" s="343"/>
      <c r="AJ121" s="337"/>
      <c r="AK121" s="593"/>
      <c r="AL121" s="593"/>
      <c r="AM121" s="593"/>
      <c r="AN121" s="593"/>
      <c r="AO121" s="593"/>
      <c r="AP121" s="593"/>
      <c r="AQ121" s="593"/>
      <c r="AR121" s="593"/>
      <c r="AS121" s="593"/>
      <c r="AT121" s="593"/>
      <c r="AU121" s="593"/>
      <c r="AV121" s="593"/>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93"/>
      <c r="AL122" s="593"/>
      <c r="AM122" s="593"/>
      <c r="AN122" s="593"/>
      <c r="AO122" s="593"/>
      <c r="AP122" s="593"/>
      <c r="AQ122" s="593"/>
      <c r="AR122" s="593"/>
      <c r="AS122" s="593"/>
      <c r="AT122" s="593"/>
      <c r="AU122" s="593"/>
      <c r="AV122" s="593"/>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581" t="s">
        <v>186</v>
      </c>
      <c r="C126" s="581"/>
      <c r="D126" s="581"/>
      <c r="E126" s="581"/>
      <c r="F126" s="581"/>
      <c r="G126" s="581"/>
      <c r="H126" s="581"/>
      <c r="I126" s="581"/>
      <c r="J126" s="581"/>
      <c r="K126" s="581"/>
      <c r="L126" s="581"/>
      <c r="M126" s="581"/>
      <c r="N126" s="581"/>
      <c r="O126" s="581"/>
      <c r="P126" s="581"/>
      <c r="Q126" s="581"/>
      <c r="R126" s="581"/>
      <c r="S126" s="581"/>
      <c r="T126" s="581"/>
      <c r="U126" s="581"/>
      <c r="V126" s="581"/>
      <c r="W126" s="581"/>
      <c r="X126" s="581"/>
      <c r="Y126" s="581"/>
      <c r="Z126" s="581"/>
      <c r="AA126" s="581"/>
      <c r="AB126" s="581"/>
      <c r="AC126" s="581"/>
      <c r="AD126" s="581"/>
      <c r="AE126" s="581"/>
      <c r="AF126" s="581"/>
      <c r="AG126" s="581"/>
      <c r="AH126" s="581"/>
      <c r="AI126" s="581"/>
      <c r="AJ126" s="581"/>
      <c r="AK126" s="581"/>
      <c r="AL126" s="581"/>
      <c r="AM126" s="581"/>
      <c r="AN126" s="581"/>
      <c r="AO126" s="581"/>
      <c r="AP126" s="581"/>
      <c r="AQ126" s="581"/>
      <c r="AR126" s="581"/>
      <c r="AS126" s="581"/>
      <c r="AT126" s="581"/>
      <c r="AU126" s="581"/>
      <c r="AV126" s="581"/>
      <c r="AW126" s="581"/>
      <c r="AX126" s="173"/>
      <c r="AY126" s="174"/>
    </row>
    <row r="127" spans="2:58" s="175" customFormat="1" ht="12.75" customHeight="1" x14ac:dyDescent="0.25">
      <c r="B127" s="582"/>
      <c r="C127" s="582"/>
      <c r="D127" s="582"/>
      <c r="E127" s="582"/>
      <c r="F127" s="582"/>
      <c r="G127" s="582"/>
      <c r="H127" s="582"/>
      <c r="I127" s="582"/>
      <c r="J127" s="582"/>
      <c r="K127" s="582"/>
      <c r="L127" s="582"/>
      <c r="M127" s="582"/>
      <c r="N127" s="582"/>
      <c r="O127" s="582"/>
      <c r="P127" s="582"/>
      <c r="Q127" s="582"/>
      <c r="R127" s="582"/>
      <c r="S127" s="582"/>
      <c r="T127" s="582"/>
      <c r="U127" s="582"/>
      <c r="V127" s="582"/>
      <c r="W127" s="582"/>
      <c r="X127" s="582"/>
      <c r="Y127" s="582"/>
      <c r="Z127" s="582"/>
      <c r="AA127" s="582"/>
      <c r="AB127" s="582"/>
      <c r="AC127" s="582"/>
      <c r="AD127" s="582"/>
      <c r="AE127" s="582"/>
      <c r="AF127" s="582"/>
      <c r="AG127" s="582"/>
      <c r="AH127" s="582"/>
      <c r="AI127" s="582"/>
      <c r="AJ127" s="582"/>
      <c r="AK127" s="582"/>
      <c r="AL127" s="582"/>
      <c r="AM127" s="582"/>
      <c r="AN127" s="582"/>
      <c r="AO127" s="582"/>
      <c r="AP127" s="582"/>
      <c r="AQ127" s="582"/>
      <c r="AR127" s="582"/>
      <c r="AS127" s="582"/>
      <c r="AT127" s="582"/>
      <c r="AU127" s="582"/>
      <c r="AV127" s="582"/>
      <c r="AW127" s="582"/>
      <c r="AX127" s="173"/>
    </row>
    <row r="128" spans="2:58" s="172" customFormat="1" ht="12.75" x14ac:dyDescent="0.25">
      <c r="B128" s="582"/>
      <c r="C128" s="582"/>
      <c r="D128" s="582"/>
      <c r="E128" s="582"/>
      <c r="F128" s="582"/>
      <c r="G128" s="582"/>
      <c r="H128" s="582"/>
      <c r="I128" s="582"/>
      <c r="J128" s="582"/>
      <c r="K128" s="582"/>
      <c r="L128" s="582"/>
      <c r="M128" s="582"/>
      <c r="N128" s="582"/>
      <c r="O128" s="582"/>
      <c r="P128" s="582"/>
      <c r="Q128" s="582"/>
      <c r="R128" s="582"/>
      <c r="S128" s="582"/>
      <c r="T128" s="582"/>
      <c r="U128" s="582"/>
      <c r="V128" s="582"/>
      <c r="W128" s="582"/>
      <c r="X128" s="582"/>
      <c r="Y128" s="582"/>
      <c r="Z128" s="582"/>
      <c r="AA128" s="582"/>
      <c r="AB128" s="582"/>
      <c r="AC128" s="582"/>
      <c r="AD128" s="582"/>
      <c r="AE128" s="582"/>
      <c r="AF128" s="582"/>
      <c r="AG128" s="582"/>
      <c r="AH128" s="582"/>
      <c r="AI128" s="582"/>
      <c r="AJ128" s="582"/>
      <c r="AK128" s="582"/>
      <c r="AL128" s="582"/>
      <c r="AM128" s="582"/>
      <c r="AN128" s="582"/>
      <c r="AO128" s="582"/>
      <c r="AP128" s="582"/>
      <c r="AQ128" s="582"/>
      <c r="AR128" s="582"/>
      <c r="AS128" s="582"/>
      <c r="AT128" s="582"/>
      <c r="AU128" s="582"/>
      <c r="AV128" s="582"/>
      <c r="AW128" s="582"/>
      <c r="AX128" s="176"/>
    </row>
    <row r="129" spans="2:50" s="172" customFormat="1" ht="12.75" x14ac:dyDescent="0.25">
      <c r="B129" s="582"/>
      <c r="C129" s="582"/>
      <c r="D129" s="582"/>
      <c r="E129" s="582"/>
      <c r="F129" s="582"/>
      <c r="G129" s="582"/>
      <c r="H129" s="582"/>
      <c r="I129" s="582"/>
      <c r="J129" s="582"/>
      <c r="K129" s="582"/>
      <c r="L129" s="582"/>
      <c r="M129" s="582"/>
      <c r="N129" s="582"/>
      <c r="O129" s="582"/>
      <c r="P129" s="582"/>
      <c r="Q129" s="582"/>
      <c r="R129" s="582"/>
      <c r="S129" s="582"/>
      <c r="T129" s="582"/>
      <c r="U129" s="582"/>
      <c r="V129" s="582"/>
      <c r="W129" s="582"/>
      <c r="X129" s="582"/>
      <c r="Y129" s="582"/>
      <c r="Z129" s="582"/>
      <c r="AA129" s="582"/>
      <c r="AB129" s="582"/>
      <c r="AC129" s="582"/>
      <c r="AD129" s="582"/>
      <c r="AE129" s="582"/>
      <c r="AF129" s="582"/>
      <c r="AG129" s="582"/>
      <c r="AH129" s="582"/>
      <c r="AI129" s="582"/>
      <c r="AJ129" s="582"/>
      <c r="AK129" s="582"/>
      <c r="AL129" s="582"/>
      <c r="AM129" s="582"/>
      <c r="AN129" s="582"/>
      <c r="AO129" s="582"/>
      <c r="AP129" s="582"/>
      <c r="AQ129" s="582"/>
      <c r="AR129" s="582"/>
      <c r="AS129" s="582"/>
      <c r="AT129" s="582"/>
      <c r="AU129" s="582"/>
      <c r="AV129" s="582"/>
      <c r="AW129" s="582"/>
      <c r="AX129" s="176"/>
    </row>
    <row r="130" spans="2:50" s="172" customFormat="1" ht="12.75" x14ac:dyDescent="0.25">
      <c r="B130" s="582"/>
      <c r="C130" s="582"/>
      <c r="D130" s="582"/>
      <c r="E130" s="582"/>
      <c r="F130" s="582"/>
      <c r="G130" s="582"/>
      <c r="H130" s="582"/>
      <c r="I130" s="582"/>
      <c r="J130" s="582"/>
      <c r="K130" s="582"/>
      <c r="L130" s="582"/>
      <c r="M130" s="582"/>
      <c r="N130" s="582"/>
      <c r="O130" s="582"/>
      <c r="P130" s="582"/>
      <c r="Q130" s="582"/>
      <c r="R130" s="582"/>
      <c r="S130" s="582"/>
      <c r="T130" s="582"/>
      <c r="U130" s="582"/>
      <c r="V130" s="582"/>
      <c r="W130" s="582"/>
      <c r="X130" s="582"/>
      <c r="Y130" s="582"/>
      <c r="Z130" s="582"/>
      <c r="AA130" s="582"/>
      <c r="AB130" s="582"/>
      <c r="AC130" s="582"/>
      <c r="AD130" s="582"/>
      <c r="AE130" s="582"/>
      <c r="AF130" s="582"/>
      <c r="AG130" s="582"/>
      <c r="AH130" s="582"/>
      <c r="AI130" s="582"/>
      <c r="AJ130" s="582"/>
      <c r="AK130" s="582"/>
      <c r="AL130" s="582"/>
      <c r="AM130" s="582"/>
      <c r="AN130" s="582"/>
      <c r="AO130" s="582"/>
      <c r="AP130" s="582"/>
      <c r="AQ130" s="582"/>
      <c r="AR130" s="582"/>
      <c r="AS130" s="582"/>
      <c r="AT130" s="582"/>
      <c r="AU130" s="582"/>
      <c r="AV130" s="582"/>
      <c r="AW130" s="582"/>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577" t="s">
        <v>88</v>
      </c>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7"/>
      <c r="AK132" s="577"/>
      <c r="AL132" s="577"/>
      <c r="AM132" s="577"/>
      <c r="AN132" s="577"/>
      <c r="AO132" s="577"/>
      <c r="AP132" s="577"/>
      <c r="AQ132" s="577"/>
      <c r="AR132" s="577"/>
      <c r="AS132" s="577"/>
      <c r="AT132" s="577"/>
      <c r="AU132" s="577"/>
      <c r="AV132" s="577"/>
      <c r="AW132" s="577"/>
      <c r="AX132" s="176"/>
    </row>
    <row r="133" spans="2:50" s="172" customFormat="1" ht="12.75" x14ac:dyDescent="0.2">
      <c r="C133" s="179"/>
      <c r="D133" s="179"/>
      <c r="E133" s="179"/>
      <c r="F133" s="179"/>
      <c r="G133" s="179"/>
      <c r="H133" s="179"/>
      <c r="I133" s="179"/>
      <c r="J133" s="179"/>
      <c r="K133" s="179"/>
      <c r="L133" s="179"/>
      <c r="M133" s="577"/>
      <c r="N133" s="577"/>
      <c r="O133" s="577"/>
      <c r="P133" s="577"/>
      <c r="Q133" s="577"/>
      <c r="R133" s="577"/>
      <c r="S133" s="577"/>
      <c r="T133" s="577"/>
      <c r="U133" s="577"/>
      <c r="V133" s="577"/>
      <c r="W133" s="577"/>
      <c r="X133" s="577"/>
      <c r="Y133" s="577"/>
      <c r="Z133" s="577"/>
      <c r="AA133" s="577"/>
      <c r="AB133" s="577"/>
      <c r="AC133" s="577"/>
      <c r="AD133" s="577"/>
      <c r="AE133" s="577"/>
      <c r="AF133" s="577"/>
      <c r="AG133" s="577"/>
      <c r="AH133" s="577"/>
      <c r="AI133" s="577"/>
      <c r="AJ133" s="577"/>
      <c r="AK133" s="577"/>
      <c r="AL133" s="577"/>
      <c r="AM133" s="577"/>
      <c r="AN133" s="577"/>
      <c r="AO133" s="577"/>
      <c r="AP133" s="577"/>
      <c r="AQ133" s="577"/>
      <c r="AR133" s="577"/>
      <c r="AS133" s="577"/>
      <c r="AT133" s="577"/>
      <c r="AU133" s="577"/>
      <c r="AV133" s="577"/>
      <c r="AW133" s="577"/>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65</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66</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105</v>
      </c>
      <c r="R150" s="195"/>
    </row>
    <row r="151" spans="2:49" s="172" customFormat="1" ht="14.25" hidden="1" x14ac:dyDescent="0.2">
      <c r="C151" s="185"/>
      <c r="Q151" s="196" t="s">
        <v>106</v>
      </c>
      <c r="R151" s="195"/>
    </row>
    <row r="152" spans="2:49" s="172" customFormat="1" ht="14.25" hidden="1" x14ac:dyDescent="0.2">
      <c r="C152" s="185"/>
      <c r="Q152" s="196" t="s">
        <v>107</v>
      </c>
      <c r="R152" s="195"/>
    </row>
    <row r="153" spans="2:49" s="172" customFormat="1" ht="12.75" hidden="1" x14ac:dyDescent="0.2">
      <c r="C153" s="185"/>
      <c r="Q153" s="196" t="s">
        <v>108</v>
      </c>
    </row>
    <row r="154" spans="2:49" s="172" customFormat="1" ht="12.75" hidden="1" x14ac:dyDescent="0.2">
      <c r="C154" s="185"/>
    </row>
    <row r="155" spans="2:49" s="172" customFormat="1" ht="12.75" hidden="1" x14ac:dyDescent="0.2">
      <c r="C155" s="185"/>
      <c r="R155" s="172" t="s">
        <v>67</v>
      </c>
    </row>
    <row r="156" spans="2:49" s="172" customFormat="1" ht="12.75" hidden="1" x14ac:dyDescent="0.25">
      <c r="R156" s="172" t="s">
        <v>68</v>
      </c>
    </row>
    <row r="157" spans="2:49" s="172" customFormat="1" ht="12.75" hidden="1" x14ac:dyDescent="0.25"/>
    <row r="158" spans="2:49" s="172" customFormat="1" ht="12.75" hidden="1" x14ac:dyDescent="0.25"/>
    <row r="159" spans="2:49" s="172" customFormat="1" ht="12.75" hidden="1" x14ac:dyDescent="0.25">
      <c r="R159" s="172" t="s">
        <v>97</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yM6mII+hFPYsE8QT6Oq2IaRim9obE1IEovcV7DszTRahKR9cDYHoCVuZnYAcP1+4o2oS/zOAxB31B43VCaDZLQ==" saltValue="68F45m1kP8beUuNAyhczNQ==" spinCount="100000" sheet="1" objects="1" scenarios="1"/>
  <customSheetViews>
    <customSheetView guid="{8BBDF041-1EC5-4F43-8AC5-BFD5AE5CB39A}" zeroValues="0" hiddenRows="1" topLeftCell="A64">
      <selection activeCell="B93" sqref="B93:AW93"/>
      <pageMargins left="0.7" right="0.7" top="0.75" bottom="0.75" header="0.3" footer="0.3"/>
    </customSheetView>
  </customSheetViews>
  <mergeCells count="137">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s>
  <dataValidations count="56">
    <dataValidation errorStyle="information" allowBlank="1" showInputMessage="1" showErrorMessage="1" error="Données non valides" promptTitle="Données nécessaires" sqref="M22:Y22" xr:uid="{DEBAB8E8-6AAE-4FC3-86C4-2A6966698EB8}"/>
    <dataValidation allowBlank="1" showErrorMessage="1" promptTitle="Optiion gestion pilotée du PERCO" sqref="AW105 AW115 AW101:AW103 AW107:AW108" xr:uid="{17784D85-9C33-40C3-9474-11350C9FFB56}"/>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837AB176-DC54-4B97-829F-3CFE5075B0DA}"/>
    <dataValidation allowBlank="1" showInputMessage="1" showErrorMessage="1" sqref="AW13:IA13 AK19 AN19:AW19 Z28:IA28 AU14" xr:uid="{A8AD840A-8657-4194-AC91-2930344BD7DB}"/>
    <dataValidation allowBlank="1" showInputMessage="1" showErrorMessage="1" promptTitle="Numéro sécurité sociale" prompt="Données obligatoires" sqref="AA6 AA23" xr:uid="{D39303F6-9404-4ACB-9552-A97FF2D0A2F0}"/>
    <dataValidation allowBlank="1" showInputMessage="1" showErrorMessage="1" prompt="Merci d'indiquer vos noms et prénoms en majuscules" sqref="Z10 Z7:Z8" xr:uid="{1A124E3B-41D2-4955-9E69-385CBDEB12D2}"/>
    <dataValidation errorStyle="information" allowBlank="1" showInputMessage="1" showErrorMessage="1" error="Données non valides" sqref="AH13:AV13" xr:uid="{BD90C2BF-B33F-450D-90C7-16D170699914}"/>
    <dataValidation type="list" allowBlank="1" showInputMessage="1" showErrorMessage="1" sqref="C116" xr:uid="{7F6A75E2-B310-4A1D-8A55-520F7A4D3742}">
      <formula1>$R$158:$R$159</formula1>
    </dataValidation>
    <dataValidation type="list" allowBlank="1" showInputMessage="1" showErrorMessage="1" sqref="M15:Y15" xr:uid="{808BA4B4-A0D8-495B-BC47-FD87BF279475}">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306560A8-F037-4EA5-A2F6-3D07E13B7EC0}">
      <formula1>$Q$151:$Q$152</formula1>
    </dataValidation>
    <dataValidation type="custom" showInputMessage="1" showErrorMessage="1" errorTitle="Information épargnant manquante" error="Vous devez renseigner toutes les informations personnelles de l’épargnant afin de réaliser la répartition des versements. " sqref="AN44:AV45" xr:uid="{D1C10142-DFF9-4D5C-9436-4F29D6F0C9AA}">
      <formula1>AND(T5&lt;&gt;"",M7&lt;&gt;"",M9&lt;&gt;"",Y9&lt;&gt;"",M11&lt;&gt;"",M13&lt;&gt;"",T13&lt;&gt;"",M15&lt;&gt;"",AH5&lt;&gt;"",AH7&lt;&gt;"",AH9&lt;&gt;"",AH11&lt;&gt;"",AH13&lt;&gt;"",AH15&lt;&gt;"")</formula1>
    </dataValidation>
    <dataValidation type="textLength" allowBlank="1" showInputMessage="1" showErrorMessage="1" errorTitle="N° de Sécurité sociale invalide" error="Veuillez saisir un numéro de Sécurité sociale à 13 ou 15 chiffres." prompt="Compris en 13 et 15 caractères (la clé n'est pas obligatoire)_x000a_" sqref="M7:Y7" xr:uid="{2291770F-8FDD-4BFB-8B5C-1FB1646BB755}">
      <formula1>13</formula1>
      <formula2>15</formula2>
    </dataValidation>
    <dataValidation type="custom" showInputMessage="1" showErrorMessage="1" errorTitle="Information épargnant manquante" error="Vous devez renseigner toutes les informations personnelles de l’épargnant afin de réaliser la répartition des versements. " sqref="AC78:AL79" xr:uid="{3CCCFE4A-7346-481E-96C0-8AAE90E8F3F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8:AB39" xr:uid="{82ECB60D-E930-45B9-AC8A-D6DCFD19809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0:AB41" xr:uid="{AB08E552-E780-48B5-96DE-4102E769834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2:AB43" xr:uid="{E338D09E-2587-49DC-81BA-3F7BAA724B8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4:AB45" xr:uid="{A9B831EF-D523-4789-924F-15E22D1796B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6:AB47" xr:uid="{08A0E217-26BD-4BD7-B011-346EC42FD2C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8:AB49" xr:uid="{20F79D10-47A2-4AE2-B6B3-A5082FC69CC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0:AB51" xr:uid="{D9703D84-049A-4B13-A33C-93881A2E001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2:AB53" xr:uid="{BE1F1ACC-5746-4B43-8EA2-B164A0BB71B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4:AB55" xr:uid="{38E52CD5-3AAE-4C5D-AC62-28F9F1FBAF8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6:AB57" xr:uid="{B9F40F51-52CA-4C66-872E-FF61955D0DF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8:AB59" xr:uid="{6C1CE86D-9605-463C-AA0C-76AA234534E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0:AB61" xr:uid="{534E8A29-45FE-4759-A1CF-06EC07C24E3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2:AB63" xr:uid="{DEAE6A1E-76C8-449C-99E2-D5D562E0894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4:AB65" xr:uid="{7D7BC30C-3861-47CE-8421-3DF59CCAE0C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6:AB67" xr:uid="{31F98E5F-EFC1-444A-A323-C32F54759ED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8:AB69" xr:uid="{2DFE3C7D-D008-4005-86C1-7CFAE10D0FB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0:AB71" xr:uid="{F6837476-8EB4-426B-9C89-125726AF107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2:AB73" xr:uid="{53F65FB8-0A64-4A1F-8F45-F018D5E3FF3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4:AB75" xr:uid="{01417568-E1DB-4698-A10E-6B83DB15616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6:AB77" xr:uid="{E5CF3A67-5E79-4F20-8C03-ACAE9043985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8:AB79" xr:uid="{9217D793-B6E3-4E5F-A78B-CBE301CA304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6:AL37" xr:uid="{3385E063-2AF8-4AB6-AD1D-436CE71B4EE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8:AL39" xr:uid="{C52D9B61-45A5-4720-833F-36249376984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0:AL41" xr:uid="{3DF8793E-5435-47AE-A219-C6DA2143DC2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2:AL43" xr:uid="{E603B935-AE9A-4535-A1FC-DCE7DC1F0FC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4:AL45" xr:uid="{DFB00445-894A-4EEC-BBE6-9FBC44CA812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6:AL47" xr:uid="{4E2740BD-5BA0-4E92-A7E7-AC941840584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8:AL49" xr:uid="{60436369-9B55-46E8-B97F-3D00A63DBC2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0:AL51" xr:uid="{6F9F5B07-2326-40EA-8898-6F01BABB4D9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2:AL53" xr:uid="{9A605ADE-5DEA-4FD0-B201-116CC48468D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4:AL55" xr:uid="{7180DC07-4260-479E-901F-F05071C207D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6:AL57" xr:uid="{3C6AF038-7B07-4019-9393-BF0F5158061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8:AL59" xr:uid="{8BA45414-BB0B-4751-877A-596BD66DAC7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0:AL61" xr:uid="{5CCB67FD-201F-49BC-B5DF-CC21F87A768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2:AL63" xr:uid="{DA97AC8D-64B9-4C0F-B4A0-19E7DAB196E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4:AL65" xr:uid="{76F74B1F-D035-477E-9EF0-2EE56BE3DEC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6:AL67" xr:uid="{19003315-AAD1-43CA-92C6-D6593BEECB1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8:AL69" xr:uid="{1C40CF1E-6C7A-4D8A-A53B-288DF7CA1CA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0:AL71" xr:uid="{06439E53-E447-4D54-8A51-1849E102320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2:AL73" xr:uid="{48FCEEEF-3841-43A0-A383-9B57BC6CD72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4:AL75" xr:uid="{75B25E1C-FFA1-4E01-88EF-4721A4B9658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6:AL77" xr:uid="{ECA7DEC8-1C17-451A-B4FE-021393654BE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6:AB37" xr:uid="{ACD17B6C-1893-4662-9C39-592B7379BACA}">
      <formula1>AND(T5&lt;&gt;"",M7&lt;&gt;"",M9&lt;&gt;"",Y9&lt;&gt;"",M11&lt;&gt;"",M13&lt;&gt;"",T13&lt;&gt;"",M15&lt;&gt;"",AH5&lt;&gt;"",AH7&lt;&gt;"",AH9&lt;&gt;"",AH11&lt;&gt;"",AH13&lt;&gt;"",AH15&lt;&gt;"")</formula1>
    </dataValidation>
  </dataValidations>
  <hyperlinks>
    <hyperlink ref="AP96:AW99" location="'Modalités de versement'!A1" display="Plus d'information &gt;" xr:uid="{17CD88E9-DEBA-454F-AE07-A6128FCA3229}"/>
  </hyperlinks>
  <printOptions horizontalCentered="1" verticalCentered="1"/>
  <pageMargins left="0" right="0" top="0" bottom="0" header="0" footer="0"/>
  <pageSetup paperSize="9" scale="57" fitToWidth="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33" r:id="rId4" name="Check Box 21">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3334" r:id="rId5" name="Check Box 22">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3337" r:id="rId6" name="Check Box 25">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3338" r:id="rId7" name="Check Box 26">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EA4BF505-F76A-4DF0-AE02-EEBE81CF02B6}">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A2DFC4C6-26E1-44F3-AC9F-E19FD666B4CF}">
          <x14:formula1>
            <xm:f>Données!$C$16:$C$19</xm:f>
          </x14:formula1>
          <xm:sqref>AN38</xm:sqref>
        </x14:dataValidation>
        <x14:dataValidation type="list" allowBlank="1" showInputMessage="1" showErrorMessage="1" xr:uid="{D7B292FE-76A8-4899-B5C2-48A781EAC349}">
          <x14:formula1>
            <xm:f>Données!$C$36:$C$38</xm:f>
          </x14:formula1>
          <xm:sqref>M5:Q5</xm:sqref>
        </x14:dataValidation>
        <x14:dataValidation type="list" allowBlank="1" showInputMessage="1" showErrorMessage="1" xr:uid="{91C1CD06-F795-4D40-BD13-3C171F1BAB9B}">
          <x14:formula1>
            <xm:f>Données!$C$28:$C$31</xm:f>
          </x14:formula1>
          <xm:sqref>M17:Y17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4FCF3-86CF-48B1-8AEF-D15F5306D057}">
  <sheetPr codeName="Feuil10">
    <pageSetUpPr fitToPage="1"/>
  </sheetPr>
  <dimension ref="B1:CG569"/>
  <sheetViews>
    <sheetView showZeros="0" zoomScaleNormal="100" workbookViewId="0">
      <selection activeCell="M5" sqref="M5:Q5"/>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17" t="s">
        <v>52</v>
      </c>
      <c r="C1" s="517"/>
      <c r="D1" s="517"/>
      <c r="E1" s="517"/>
      <c r="F1" s="517"/>
      <c r="G1" s="517"/>
      <c r="H1" s="517"/>
      <c r="I1" s="517"/>
      <c r="J1" s="517"/>
      <c r="K1" s="517"/>
      <c r="L1" s="517"/>
      <c r="M1" s="517"/>
      <c r="N1" s="517"/>
      <c r="O1" s="517"/>
      <c r="P1" s="517"/>
      <c r="Q1" s="517"/>
      <c r="R1" s="517"/>
      <c r="S1" s="517"/>
      <c r="T1" s="517"/>
      <c r="U1" s="517"/>
      <c r="V1" s="517"/>
      <c r="W1" s="517"/>
      <c r="X1" s="517"/>
      <c r="Y1" s="517"/>
      <c r="Z1" s="517"/>
      <c r="AA1" s="517"/>
      <c r="AB1" s="517"/>
      <c r="AC1" s="517"/>
      <c r="AD1" s="517"/>
      <c r="AE1" s="517"/>
      <c r="AF1" s="517"/>
      <c r="AG1" s="517"/>
      <c r="AH1" s="517"/>
      <c r="AI1" s="517"/>
      <c r="AJ1" s="517"/>
      <c r="AK1" s="517"/>
      <c r="AL1" s="517"/>
      <c r="AM1" s="517"/>
      <c r="AN1" s="517"/>
      <c r="AO1" s="517"/>
      <c r="AP1" s="517"/>
      <c r="AQ1" s="517"/>
      <c r="AR1" s="517"/>
      <c r="AS1" s="517"/>
      <c r="AT1" s="517"/>
      <c r="AU1" s="517"/>
      <c r="AV1" s="517"/>
      <c r="AW1" s="517"/>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18" t="s">
        <v>69</v>
      </c>
      <c r="C3" s="518"/>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518"/>
      <c r="AJ3" s="518"/>
      <c r="AK3" s="518"/>
      <c r="AL3" s="518"/>
      <c r="AM3" s="518"/>
      <c r="AN3" s="518"/>
      <c r="AO3" s="518"/>
      <c r="AP3" s="518"/>
      <c r="AQ3" s="518"/>
      <c r="AR3" s="518"/>
      <c r="AS3" s="518"/>
      <c r="AT3" s="518"/>
      <c r="AU3" s="518"/>
      <c r="AV3" s="518"/>
      <c r="AW3" s="518"/>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151</v>
      </c>
      <c r="D5" s="243"/>
      <c r="E5" s="243"/>
      <c r="F5" s="244"/>
      <c r="G5" s="245"/>
      <c r="H5" s="245"/>
      <c r="I5" s="245"/>
      <c r="J5" s="245"/>
      <c r="K5" s="245"/>
      <c r="L5" s="245"/>
      <c r="M5" s="529"/>
      <c r="N5" s="530"/>
      <c r="O5" s="530"/>
      <c r="P5" s="530"/>
      <c r="Q5" s="531"/>
      <c r="R5" s="525" t="s">
        <v>188</v>
      </c>
      <c r="S5" s="525"/>
      <c r="T5" s="477"/>
      <c r="U5" s="478"/>
      <c r="V5" s="478"/>
      <c r="W5" s="478"/>
      <c r="X5" s="478"/>
      <c r="Y5" s="479"/>
      <c r="Z5" s="246"/>
      <c r="AA5" s="242"/>
      <c r="AB5" s="242" t="s">
        <v>189</v>
      </c>
      <c r="AC5" s="237"/>
      <c r="AD5" s="246"/>
      <c r="AE5" s="237"/>
      <c r="AF5" s="240"/>
      <c r="AG5" s="240"/>
      <c r="AH5" s="526"/>
      <c r="AI5" s="527"/>
      <c r="AJ5" s="527"/>
      <c r="AK5" s="527"/>
      <c r="AL5" s="527"/>
      <c r="AM5" s="527"/>
      <c r="AN5" s="527"/>
      <c r="AO5" s="527"/>
      <c r="AP5" s="527"/>
      <c r="AQ5" s="527"/>
      <c r="AR5" s="527"/>
      <c r="AS5" s="527"/>
      <c r="AT5" s="527"/>
      <c r="AU5" s="527"/>
      <c r="AV5" s="528"/>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197</v>
      </c>
      <c r="D7" s="243"/>
      <c r="E7" s="243"/>
      <c r="F7" s="244"/>
      <c r="G7" s="248"/>
      <c r="H7" s="248"/>
      <c r="I7" s="248"/>
      <c r="J7" s="248"/>
      <c r="K7" s="248"/>
      <c r="L7" s="249"/>
      <c r="M7" s="519"/>
      <c r="N7" s="520"/>
      <c r="O7" s="520"/>
      <c r="P7" s="520"/>
      <c r="Q7" s="520"/>
      <c r="R7" s="520"/>
      <c r="S7" s="520"/>
      <c r="T7" s="520"/>
      <c r="U7" s="520"/>
      <c r="V7" s="520"/>
      <c r="W7" s="520"/>
      <c r="X7" s="520"/>
      <c r="Y7" s="521"/>
      <c r="Z7" s="250"/>
      <c r="AA7" s="244"/>
      <c r="AB7" s="251" t="s">
        <v>190</v>
      </c>
      <c r="AC7" s="244"/>
      <c r="AD7" s="244"/>
      <c r="AE7" s="244"/>
      <c r="AF7" s="240"/>
      <c r="AG7" s="240"/>
      <c r="AH7" s="526"/>
      <c r="AI7" s="527"/>
      <c r="AJ7" s="527"/>
      <c r="AK7" s="527"/>
      <c r="AL7" s="527"/>
      <c r="AM7" s="527"/>
      <c r="AN7" s="527"/>
      <c r="AO7" s="527"/>
      <c r="AP7" s="527"/>
      <c r="AQ7" s="527"/>
      <c r="AR7" s="527"/>
      <c r="AS7" s="527"/>
      <c r="AT7" s="527"/>
      <c r="AU7" s="527"/>
      <c r="AV7" s="528"/>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198</v>
      </c>
      <c r="D9" s="243"/>
      <c r="E9" s="243"/>
      <c r="F9" s="244"/>
      <c r="G9" s="248"/>
      <c r="H9" s="248"/>
      <c r="I9" s="248"/>
      <c r="J9" s="248"/>
      <c r="K9" s="248"/>
      <c r="L9" s="248"/>
      <c r="M9" s="532"/>
      <c r="N9" s="533"/>
      <c r="O9" s="533"/>
      <c r="P9" s="533"/>
      <c r="Q9" s="534"/>
      <c r="R9" s="252" t="s">
        <v>195</v>
      </c>
      <c r="S9" s="252"/>
      <c r="T9" s="252"/>
      <c r="U9" s="252"/>
      <c r="V9" s="252"/>
      <c r="W9" s="252"/>
      <c r="X9" s="242"/>
      <c r="Y9" s="233"/>
      <c r="Z9" s="253"/>
      <c r="AA9" s="253"/>
      <c r="AB9" s="254" t="s">
        <v>191</v>
      </c>
      <c r="AC9" s="253"/>
      <c r="AD9" s="253"/>
      <c r="AE9" s="244"/>
      <c r="AF9" s="240"/>
      <c r="AG9" s="240"/>
      <c r="AH9" s="526"/>
      <c r="AI9" s="527"/>
      <c r="AJ9" s="527"/>
      <c r="AK9" s="527"/>
      <c r="AL9" s="527"/>
      <c r="AM9" s="527"/>
      <c r="AN9" s="527"/>
      <c r="AO9" s="527"/>
      <c r="AP9" s="527"/>
      <c r="AQ9" s="527"/>
      <c r="AR9" s="527"/>
      <c r="AS9" s="527"/>
      <c r="AT9" s="527"/>
      <c r="AU9" s="527"/>
      <c r="AV9" s="528"/>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199</v>
      </c>
      <c r="D11" s="243"/>
      <c r="E11" s="243"/>
      <c r="F11" s="244"/>
      <c r="G11" s="248"/>
      <c r="H11" s="248"/>
      <c r="I11" s="248"/>
      <c r="J11" s="248"/>
      <c r="K11" s="248"/>
      <c r="L11" s="248"/>
      <c r="M11" s="522"/>
      <c r="N11" s="523"/>
      <c r="O11" s="523"/>
      <c r="P11" s="523"/>
      <c r="Q11" s="523"/>
      <c r="R11" s="523"/>
      <c r="S11" s="523"/>
      <c r="T11" s="523"/>
      <c r="U11" s="523"/>
      <c r="V11" s="523"/>
      <c r="W11" s="523"/>
      <c r="X11" s="523"/>
      <c r="Y11" s="524"/>
      <c r="Z11" s="253"/>
      <c r="AA11" s="253"/>
      <c r="AB11" s="247" t="s">
        <v>192</v>
      </c>
      <c r="AC11" s="253"/>
      <c r="AD11" s="253"/>
      <c r="AE11" s="244"/>
      <c r="AF11" s="240"/>
      <c r="AG11" s="240"/>
      <c r="AH11" s="522"/>
      <c r="AI11" s="523"/>
      <c r="AJ11" s="523"/>
      <c r="AK11" s="523"/>
      <c r="AL11" s="523"/>
      <c r="AM11" s="523"/>
      <c r="AN11" s="523"/>
      <c r="AO11" s="523"/>
      <c r="AP11" s="523"/>
      <c r="AQ11" s="523"/>
      <c r="AR11" s="523"/>
      <c r="AS11" s="523"/>
      <c r="AT11" s="523"/>
      <c r="AU11" s="523"/>
      <c r="AV11" s="524"/>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200</v>
      </c>
      <c r="D13" s="243"/>
      <c r="E13" s="243"/>
      <c r="F13" s="244"/>
      <c r="G13" s="240"/>
      <c r="H13" s="240"/>
      <c r="I13" s="240"/>
      <c r="J13" s="240"/>
      <c r="K13" s="240"/>
      <c r="L13" s="240"/>
      <c r="M13" s="522"/>
      <c r="N13" s="523"/>
      <c r="O13" s="523"/>
      <c r="P13" s="523"/>
      <c r="Q13" s="524"/>
      <c r="R13" s="525" t="s">
        <v>196</v>
      </c>
      <c r="S13" s="525"/>
      <c r="T13" s="477"/>
      <c r="U13" s="478"/>
      <c r="V13" s="478"/>
      <c r="W13" s="478"/>
      <c r="X13" s="478"/>
      <c r="Y13" s="479"/>
      <c r="Z13" s="253"/>
      <c r="AA13" s="253"/>
      <c r="AB13" s="256" t="s">
        <v>193</v>
      </c>
      <c r="AC13" s="257"/>
      <c r="AD13" s="257"/>
      <c r="AE13" s="244"/>
      <c r="AF13" s="257"/>
      <c r="AG13" s="257"/>
      <c r="AH13" s="535"/>
      <c r="AI13" s="536"/>
      <c r="AJ13" s="536"/>
      <c r="AK13" s="536"/>
      <c r="AL13" s="536"/>
      <c r="AM13" s="536"/>
      <c r="AN13" s="536"/>
      <c r="AO13" s="536"/>
      <c r="AP13" s="536"/>
      <c r="AQ13" s="536"/>
      <c r="AR13" s="536"/>
      <c r="AS13" s="536"/>
      <c r="AT13" s="536"/>
      <c r="AU13" s="536"/>
      <c r="AV13" s="537"/>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201</v>
      </c>
      <c r="D15" s="243"/>
      <c r="E15" s="243"/>
      <c r="F15" s="244"/>
      <c r="G15" s="258"/>
      <c r="H15" s="258"/>
      <c r="I15" s="258"/>
      <c r="J15" s="258"/>
      <c r="K15" s="258"/>
      <c r="L15" s="258"/>
      <c r="M15" s="477"/>
      <c r="N15" s="478"/>
      <c r="O15" s="478"/>
      <c r="P15" s="478"/>
      <c r="Q15" s="478"/>
      <c r="R15" s="478"/>
      <c r="S15" s="478"/>
      <c r="T15" s="478"/>
      <c r="U15" s="478"/>
      <c r="V15" s="478"/>
      <c r="W15" s="478"/>
      <c r="X15" s="478"/>
      <c r="Y15" s="479"/>
      <c r="Z15" s="259"/>
      <c r="AA15" s="260"/>
      <c r="AB15" s="261" t="s">
        <v>194</v>
      </c>
      <c r="AC15" s="262"/>
      <c r="AD15" s="263"/>
      <c r="AE15" s="244"/>
      <c r="AF15" s="264"/>
      <c r="AG15" s="237"/>
      <c r="AH15" s="526"/>
      <c r="AI15" s="527"/>
      <c r="AJ15" s="527"/>
      <c r="AK15" s="527"/>
      <c r="AL15" s="527"/>
      <c r="AM15" s="527"/>
      <c r="AN15" s="527"/>
      <c r="AO15" s="527"/>
      <c r="AP15" s="527"/>
      <c r="AQ15" s="527"/>
      <c r="AR15" s="527"/>
      <c r="AS15" s="527"/>
      <c r="AT15" s="527"/>
      <c r="AU15" s="527"/>
      <c r="AV15" s="528"/>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167</v>
      </c>
      <c r="D17" s="243"/>
      <c r="E17" s="243"/>
      <c r="F17" s="244"/>
      <c r="G17" s="258"/>
      <c r="H17" s="258"/>
      <c r="I17" s="258"/>
      <c r="J17" s="258"/>
      <c r="K17" s="258"/>
      <c r="L17" s="258"/>
      <c r="M17" s="477"/>
      <c r="N17" s="478"/>
      <c r="O17" s="478"/>
      <c r="P17" s="478"/>
      <c r="Q17" s="478"/>
      <c r="R17" s="478"/>
      <c r="S17" s="478"/>
      <c r="T17" s="478"/>
      <c r="U17" s="478"/>
      <c r="V17" s="478"/>
      <c r="W17" s="478"/>
      <c r="X17" s="478"/>
      <c r="Y17" s="479"/>
      <c r="Z17" s="265" t="s">
        <v>169</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544" t="s">
        <v>70</v>
      </c>
      <c r="C20" s="544"/>
      <c r="D20" s="544"/>
      <c r="E20" s="544"/>
      <c r="F20" s="544"/>
      <c r="G20" s="544"/>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41">
        <f>'Informations Entreprise'!$L$9</f>
        <v>0</v>
      </c>
      <c r="N22" s="542"/>
      <c r="O22" s="542"/>
      <c r="P22" s="542"/>
      <c r="Q22" s="542"/>
      <c r="R22" s="542"/>
      <c r="S22" s="542"/>
      <c r="T22" s="542"/>
      <c r="U22" s="542"/>
      <c r="V22" s="542"/>
      <c r="W22" s="542"/>
      <c r="X22" s="542"/>
      <c r="Y22" s="543"/>
      <c r="Z22" s="276"/>
      <c r="AA22" s="276"/>
      <c r="AB22" s="277" t="s">
        <v>71</v>
      </c>
      <c r="AC22" s="277"/>
      <c r="AD22" s="268"/>
      <c r="AE22" s="268"/>
      <c r="AF22" s="268"/>
      <c r="AG22" s="268"/>
      <c r="AH22" s="545">
        <f>'Informations Entreprise'!BA9</f>
        <v>0</v>
      </c>
      <c r="AI22" s="546"/>
      <c r="AJ22" s="546"/>
      <c r="AK22" s="546"/>
      <c r="AL22" s="546"/>
      <c r="AM22" s="546"/>
      <c r="AN22" s="546"/>
      <c r="AO22" s="546"/>
      <c r="AP22" s="546"/>
      <c r="AQ22" s="546"/>
      <c r="AR22" s="546"/>
      <c r="AS22" s="546"/>
      <c r="AT22" s="546"/>
      <c r="AU22" s="546"/>
      <c r="AV22" s="547"/>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8">
        <f>'Informations Entreprise'!$L$11</f>
        <v>0</v>
      </c>
      <c r="N24" s="539"/>
      <c r="O24" s="539"/>
      <c r="P24" s="539"/>
      <c r="Q24" s="539"/>
      <c r="R24" s="539"/>
      <c r="S24" s="539"/>
      <c r="T24" s="539"/>
      <c r="U24" s="539"/>
      <c r="V24" s="539"/>
      <c r="W24" s="539"/>
      <c r="X24" s="539"/>
      <c r="Y24" s="540"/>
      <c r="Z24" s="272"/>
      <c r="AA24" s="272"/>
      <c r="AB24" s="277" t="s">
        <v>147</v>
      </c>
      <c r="AC24" s="272"/>
      <c r="AD24" s="272"/>
      <c r="AE24" s="272"/>
      <c r="AF24" s="272"/>
      <c r="AG24" s="272"/>
      <c r="AH24" s="545" t="str">
        <f>'Informations Entreprise'!AM37</f>
        <v>Versements volontaires</v>
      </c>
      <c r="AI24" s="546"/>
      <c r="AJ24" s="546"/>
      <c r="AK24" s="546"/>
      <c r="AL24" s="546"/>
      <c r="AM24" s="546"/>
      <c r="AN24" s="546"/>
      <c r="AO24" s="546"/>
      <c r="AP24" s="546"/>
      <c r="AQ24" s="546"/>
      <c r="AR24" s="546"/>
      <c r="AS24" s="546"/>
      <c r="AT24" s="546"/>
      <c r="AU24" s="546"/>
      <c r="AV24" s="547"/>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72</v>
      </c>
      <c r="D26" s="274"/>
      <c r="E26" s="274"/>
      <c r="F26" s="274"/>
      <c r="G26" s="278"/>
      <c r="H26" s="278"/>
      <c r="I26" s="278"/>
      <c r="J26" s="278"/>
      <c r="K26" s="278"/>
      <c r="L26" s="278"/>
      <c r="M26" s="538">
        <f>'Informations Entreprise'!$L$15</f>
        <v>0</v>
      </c>
      <c r="N26" s="539"/>
      <c r="O26" s="539"/>
      <c r="P26" s="539"/>
      <c r="Q26" s="539"/>
      <c r="R26" s="539"/>
      <c r="S26" s="539"/>
      <c r="T26" s="539"/>
      <c r="U26" s="539"/>
      <c r="V26" s="539"/>
      <c r="W26" s="539"/>
      <c r="X26" s="539"/>
      <c r="Y26" s="540"/>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55</v>
      </c>
      <c r="D28" s="274"/>
      <c r="E28" s="274"/>
      <c r="F28" s="274"/>
      <c r="G28" s="271"/>
      <c r="H28" s="271"/>
      <c r="I28" s="271"/>
      <c r="J28" s="271"/>
      <c r="K28" s="271"/>
      <c r="L28" s="271"/>
      <c r="M28" s="538">
        <f>'Informations Entreprise'!$AM$15</f>
        <v>0</v>
      </c>
      <c r="N28" s="539"/>
      <c r="O28" s="539"/>
      <c r="P28" s="539"/>
      <c r="Q28" s="539"/>
      <c r="R28" s="539"/>
      <c r="S28" s="539"/>
      <c r="T28" s="539"/>
      <c r="U28" s="539"/>
      <c r="V28" s="539"/>
      <c r="W28" s="539"/>
      <c r="X28" s="539"/>
      <c r="Y28" s="540"/>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563" t="str">
        <f>IF('Informations Entreprise'!$AM$37="Abondement unilatéral", "RÉPARTITION DE L'ABONDEMENT UNILATÉRAL DANS LE PERCOL"," RÉPARTITION DES VERSEMENTS")</f>
        <v xml:space="preserve"> RÉPARTITION DES VERSEMENTS</v>
      </c>
      <c r="C32" s="564"/>
      <c r="D32" s="564"/>
      <c r="E32" s="564"/>
      <c r="F32" s="564"/>
      <c r="G32" s="564"/>
      <c r="H32" s="564"/>
      <c r="I32" s="564"/>
      <c r="J32" s="564"/>
      <c r="K32" s="564"/>
      <c r="L32" s="564"/>
      <c r="M32" s="564"/>
      <c r="N32" s="564"/>
      <c r="O32" s="564"/>
      <c r="P32" s="564"/>
      <c r="Q32" s="564"/>
      <c r="R32" s="564"/>
      <c r="S32" s="564"/>
      <c r="T32" s="564"/>
      <c r="U32" s="564"/>
      <c r="V32" s="564"/>
      <c r="W32" s="564"/>
      <c r="X32" s="564"/>
      <c r="Y32" s="564"/>
      <c r="Z32" s="564"/>
      <c r="AA32" s="564"/>
      <c r="AB32" s="564"/>
      <c r="AC32" s="564"/>
      <c r="AD32" s="564"/>
      <c r="AE32" s="564"/>
      <c r="AF32" s="564"/>
      <c r="AG32" s="564"/>
      <c r="AH32" s="564"/>
      <c r="AI32" s="564"/>
      <c r="AJ32" s="564"/>
      <c r="AK32" s="564"/>
      <c r="AL32" s="564"/>
      <c r="AM32" s="564"/>
      <c r="AN32" s="564"/>
      <c r="AO32" s="564"/>
      <c r="AP32" s="564"/>
      <c r="AQ32" s="564"/>
      <c r="AR32" s="564"/>
      <c r="AS32" s="564"/>
      <c r="AT32" s="564"/>
      <c r="AU32" s="564"/>
      <c r="AV32" s="564"/>
      <c r="AW32" s="565"/>
      <c r="AX32" s="126"/>
      <c r="AY32" s="126"/>
    </row>
    <row r="33" spans="2:81" ht="24.75" customHeight="1" x14ac:dyDescent="0.25">
      <c r="B33" s="583" t="s">
        <v>57</v>
      </c>
      <c r="C33" s="583"/>
      <c r="D33" s="583"/>
      <c r="E33" s="583"/>
      <c r="F33" s="583"/>
      <c r="G33" s="583"/>
      <c r="H33" s="583"/>
      <c r="I33" s="583"/>
      <c r="J33" s="583"/>
      <c r="K33" s="583"/>
      <c r="L33" s="583"/>
      <c r="M33" s="583"/>
      <c r="N33" s="583"/>
      <c r="O33" s="583"/>
      <c r="P33" s="583"/>
      <c r="Q33" s="583"/>
      <c r="R33" s="584" t="s">
        <v>78</v>
      </c>
      <c r="S33" s="584"/>
      <c r="T33" s="584"/>
      <c r="U33" s="584"/>
      <c r="V33" s="584"/>
      <c r="W33" s="584"/>
      <c r="X33" s="584"/>
      <c r="Y33" s="584"/>
      <c r="Z33" s="584"/>
      <c r="AA33" s="584"/>
      <c r="AB33" s="584"/>
      <c r="AC33" s="585" t="s">
        <v>79</v>
      </c>
      <c r="AD33" s="585"/>
      <c r="AE33" s="585"/>
      <c r="AF33" s="585"/>
      <c r="AG33" s="585"/>
      <c r="AH33" s="585"/>
      <c r="AI33" s="585"/>
      <c r="AJ33" s="585"/>
      <c r="AK33" s="585"/>
      <c r="AL33" s="585"/>
      <c r="AM33" s="585"/>
      <c r="AN33" s="585"/>
      <c r="AO33" s="585"/>
      <c r="AP33" s="585"/>
      <c r="AQ33" s="585"/>
      <c r="AR33" s="585"/>
      <c r="AS33" s="585"/>
      <c r="AT33" s="585"/>
      <c r="AU33" s="585"/>
      <c r="AV33" s="585"/>
      <c r="AW33" s="585"/>
      <c r="AX33" s="126"/>
      <c r="AY33" s="126"/>
    </row>
    <row r="34" spans="2:81" ht="3.75" customHeight="1" x14ac:dyDescent="0.25">
      <c r="B34" s="583"/>
      <c r="C34" s="583"/>
      <c r="D34" s="583"/>
      <c r="E34" s="583"/>
      <c r="F34" s="583"/>
      <c r="G34" s="583"/>
      <c r="H34" s="583"/>
      <c r="I34" s="583"/>
      <c r="J34" s="583"/>
      <c r="K34" s="583"/>
      <c r="L34" s="583"/>
      <c r="M34" s="583"/>
      <c r="N34" s="583"/>
      <c r="O34" s="583"/>
      <c r="P34" s="583"/>
      <c r="Q34" s="583"/>
      <c r="R34" s="584"/>
      <c r="S34" s="584"/>
      <c r="T34" s="584"/>
      <c r="U34" s="584"/>
      <c r="V34" s="584"/>
      <c r="W34" s="584"/>
      <c r="X34" s="584"/>
      <c r="Y34" s="584"/>
      <c r="Z34" s="584"/>
      <c r="AA34" s="584"/>
      <c r="AB34" s="584"/>
      <c r="AC34" s="586" t="s">
        <v>80</v>
      </c>
      <c r="AD34" s="587"/>
      <c r="AE34" s="587"/>
      <c r="AF34" s="587"/>
      <c r="AG34" s="587"/>
      <c r="AH34" s="587"/>
      <c r="AI34" s="587"/>
      <c r="AJ34" s="587"/>
      <c r="AK34" s="587"/>
      <c r="AL34" s="588"/>
      <c r="AM34" s="586" t="s">
        <v>81</v>
      </c>
      <c r="AN34" s="587"/>
      <c r="AO34" s="587"/>
      <c r="AP34" s="587"/>
      <c r="AQ34" s="587"/>
      <c r="AR34" s="587"/>
      <c r="AS34" s="587"/>
      <c r="AT34" s="587"/>
      <c r="AU34" s="587"/>
      <c r="AV34" s="587"/>
      <c r="AW34" s="588"/>
      <c r="AX34" s="126"/>
      <c r="AY34" s="126"/>
    </row>
    <row r="35" spans="2:81" ht="18" customHeight="1" x14ac:dyDescent="0.25">
      <c r="B35" s="583"/>
      <c r="C35" s="583"/>
      <c r="D35" s="583"/>
      <c r="E35" s="583"/>
      <c r="F35" s="583"/>
      <c r="G35" s="583"/>
      <c r="H35" s="583"/>
      <c r="I35" s="583"/>
      <c r="J35" s="583"/>
      <c r="K35" s="583"/>
      <c r="L35" s="583"/>
      <c r="M35" s="583"/>
      <c r="N35" s="583"/>
      <c r="O35" s="583"/>
      <c r="P35" s="583"/>
      <c r="Q35" s="583"/>
      <c r="R35" s="584"/>
      <c r="S35" s="584"/>
      <c r="T35" s="584"/>
      <c r="U35" s="584"/>
      <c r="V35" s="584"/>
      <c r="W35" s="584"/>
      <c r="X35" s="584"/>
      <c r="Y35" s="584"/>
      <c r="Z35" s="584"/>
      <c r="AA35" s="584"/>
      <c r="AB35" s="584"/>
      <c r="AC35" s="589"/>
      <c r="AD35" s="590"/>
      <c r="AE35" s="590"/>
      <c r="AF35" s="590"/>
      <c r="AG35" s="590"/>
      <c r="AH35" s="590"/>
      <c r="AI35" s="590"/>
      <c r="AJ35" s="590"/>
      <c r="AK35" s="590"/>
      <c r="AL35" s="591"/>
      <c r="AM35" s="586"/>
      <c r="AN35" s="587"/>
      <c r="AO35" s="587"/>
      <c r="AP35" s="587"/>
      <c r="AQ35" s="587"/>
      <c r="AR35" s="587"/>
      <c r="AS35" s="587"/>
      <c r="AT35" s="587"/>
      <c r="AU35" s="587"/>
      <c r="AV35" s="587"/>
      <c r="AW35" s="588"/>
      <c r="AX35" s="126"/>
      <c r="AY35" s="126"/>
      <c r="BL35" s="489"/>
      <c r="BM35" s="489"/>
      <c r="BN35" s="489"/>
      <c r="BO35" s="489"/>
      <c r="BP35" s="489"/>
      <c r="BQ35" s="489"/>
    </row>
    <row r="36" spans="2:81" ht="12" customHeight="1" x14ac:dyDescent="0.15">
      <c r="B36" s="490" t="str">
        <f>IF('Informations Entreprise'!$M$37="Gamme GER","84289 - GER Monétaire",IF('Informations Entreprise'!$M$37="Gamme TESORUS","82659 - TESORUS Monétaire",""))</f>
        <v>84289 - GER Monétaire</v>
      </c>
      <c r="C36" s="491"/>
      <c r="D36" s="491"/>
      <c r="E36" s="491"/>
      <c r="F36" s="491"/>
      <c r="G36" s="491"/>
      <c r="H36" s="491"/>
      <c r="I36" s="491"/>
      <c r="J36" s="491"/>
      <c r="K36" s="491"/>
      <c r="L36" s="491"/>
      <c r="M36" s="491"/>
      <c r="N36" s="491"/>
      <c r="O36" s="491"/>
      <c r="P36" s="491"/>
      <c r="Q36" s="492"/>
      <c r="R36" s="469"/>
      <c r="S36" s="470"/>
      <c r="T36" s="470"/>
      <c r="U36" s="470"/>
      <c r="V36" s="470"/>
      <c r="W36" s="470"/>
      <c r="X36" s="470"/>
      <c r="Y36" s="470"/>
      <c r="Z36" s="470"/>
      <c r="AA36" s="470"/>
      <c r="AB36" s="471"/>
      <c r="AC36" s="469"/>
      <c r="AD36" s="470"/>
      <c r="AE36" s="470"/>
      <c r="AF36" s="470"/>
      <c r="AG36" s="470"/>
      <c r="AH36" s="470"/>
      <c r="AI36" s="470"/>
      <c r="AJ36" s="470"/>
      <c r="AK36" s="470"/>
      <c r="AL36" s="471"/>
      <c r="AM36" s="292"/>
      <c r="AN36" s="293"/>
      <c r="AO36" s="293"/>
      <c r="AP36" s="293"/>
      <c r="AQ36" s="293"/>
      <c r="AR36" s="293"/>
      <c r="AS36" s="293"/>
      <c r="AT36" s="293"/>
      <c r="AU36" s="294"/>
      <c r="AV36" s="294"/>
      <c r="AW36" s="295"/>
      <c r="AX36" s="126"/>
      <c r="AY36" s="126"/>
    </row>
    <row r="37" spans="2:81" ht="12" customHeight="1" x14ac:dyDescent="0.15">
      <c r="B37" s="493"/>
      <c r="C37" s="494"/>
      <c r="D37" s="494"/>
      <c r="E37" s="494"/>
      <c r="F37" s="494"/>
      <c r="G37" s="494"/>
      <c r="H37" s="494"/>
      <c r="I37" s="494"/>
      <c r="J37" s="494"/>
      <c r="K37" s="494"/>
      <c r="L37" s="494"/>
      <c r="M37" s="494"/>
      <c r="N37" s="494"/>
      <c r="O37" s="494"/>
      <c r="P37" s="494"/>
      <c r="Q37" s="495"/>
      <c r="R37" s="472"/>
      <c r="S37" s="473"/>
      <c r="T37" s="473"/>
      <c r="U37" s="473"/>
      <c r="V37" s="473"/>
      <c r="W37" s="473"/>
      <c r="X37" s="473"/>
      <c r="Y37" s="473"/>
      <c r="Z37" s="473"/>
      <c r="AA37" s="473"/>
      <c r="AB37" s="474"/>
      <c r="AC37" s="472"/>
      <c r="AD37" s="473"/>
      <c r="AE37" s="473"/>
      <c r="AF37" s="473"/>
      <c r="AG37" s="473"/>
      <c r="AH37" s="473"/>
      <c r="AI37" s="473"/>
      <c r="AJ37" s="473"/>
      <c r="AK37" s="473"/>
      <c r="AL37" s="474"/>
      <c r="AM37" s="296"/>
      <c r="AN37" s="297"/>
      <c r="AO37" s="297"/>
      <c r="AP37" s="297"/>
      <c r="AQ37" s="297"/>
      <c r="AR37" s="297"/>
      <c r="AS37" s="297"/>
      <c r="AT37" s="297"/>
      <c r="AU37" s="298"/>
      <c r="AV37" s="298"/>
      <c r="AW37" s="299"/>
      <c r="AX37" s="126"/>
      <c r="AY37" s="126"/>
    </row>
    <row r="38" spans="2:81" ht="12" customHeight="1" x14ac:dyDescent="0.15">
      <c r="B38" s="496" t="str">
        <f>IF('Informations Entreprise'!$M$37="Gamme GER","84309 - GER Prudence",IF('Informations Entreprise'!$M$37="Gamme TESORUS","82719 - TESORUS Prudence",""))</f>
        <v>84309 - GER Prudence</v>
      </c>
      <c r="C38" s="497"/>
      <c r="D38" s="497"/>
      <c r="E38" s="497"/>
      <c r="F38" s="497"/>
      <c r="G38" s="497"/>
      <c r="H38" s="497"/>
      <c r="I38" s="497"/>
      <c r="J38" s="497"/>
      <c r="K38" s="497"/>
      <c r="L38" s="497"/>
      <c r="M38" s="497"/>
      <c r="N38" s="497"/>
      <c r="O38" s="497"/>
      <c r="P38" s="497"/>
      <c r="Q38" s="498"/>
      <c r="R38" s="469"/>
      <c r="S38" s="470"/>
      <c r="T38" s="470"/>
      <c r="U38" s="470"/>
      <c r="V38" s="470"/>
      <c r="W38" s="470"/>
      <c r="X38" s="470"/>
      <c r="Y38" s="470"/>
      <c r="Z38" s="470"/>
      <c r="AA38" s="470"/>
      <c r="AB38" s="471"/>
      <c r="AC38" s="469"/>
      <c r="AD38" s="470"/>
      <c r="AE38" s="470"/>
      <c r="AF38" s="470"/>
      <c r="AG38" s="470"/>
      <c r="AH38" s="470"/>
      <c r="AI38" s="470"/>
      <c r="AJ38" s="470"/>
      <c r="AK38" s="470"/>
      <c r="AL38" s="471"/>
      <c r="AM38" s="300"/>
      <c r="AN38" s="502" t="s">
        <v>150</v>
      </c>
      <c r="AO38" s="503"/>
      <c r="AP38" s="503"/>
      <c r="AQ38" s="503"/>
      <c r="AR38" s="503"/>
      <c r="AS38" s="503"/>
      <c r="AT38" s="503"/>
      <c r="AU38" s="503"/>
      <c r="AV38" s="504"/>
      <c r="AW38" s="299"/>
      <c r="AX38" s="126"/>
      <c r="AY38" s="126"/>
    </row>
    <row r="39" spans="2:81" ht="12" customHeight="1" x14ac:dyDescent="0.15">
      <c r="B39" s="499"/>
      <c r="C39" s="500"/>
      <c r="D39" s="500"/>
      <c r="E39" s="500"/>
      <c r="F39" s="500"/>
      <c r="G39" s="500"/>
      <c r="H39" s="500"/>
      <c r="I39" s="500"/>
      <c r="J39" s="500"/>
      <c r="K39" s="500"/>
      <c r="L39" s="500"/>
      <c r="M39" s="500"/>
      <c r="N39" s="500"/>
      <c r="O39" s="500"/>
      <c r="P39" s="500"/>
      <c r="Q39" s="501"/>
      <c r="R39" s="472"/>
      <c r="S39" s="473"/>
      <c r="T39" s="473"/>
      <c r="U39" s="473"/>
      <c r="V39" s="473"/>
      <c r="W39" s="473"/>
      <c r="X39" s="473"/>
      <c r="Y39" s="473"/>
      <c r="Z39" s="473"/>
      <c r="AA39" s="473"/>
      <c r="AB39" s="474"/>
      <c r="AC39" s="472"/>
      <c r="AD39" s="473"/>
      <c r="AE39" s="473"/>
      <c r="AF39" s="473"/>
      <c r="AG39" s="473"/>
      <c r="AH39" s="473"/>
      <c r="AI39" s="473"/>
      <c r="AJ39" s="473"/>
      <c r="AK39" s="473"/>
      <c r="AL39" s="474"/>
      <c r="AM39" s="300"/>
      <c r="AN39" s="505"/>
      <c r="AO39" s="506"/>
      <c r="AP39" s="506"/>
      <c r="AQ39" s="506"/>
      <c r="AR39" s="506"/>
      <c r="AS39" s="506"/>
      <c r="AT39" s="506"/>
      <c r="AU39" s="506"/>
      <c r="AV39" s="507"/>
      <c r="AW39" s="299"/>
      <c r="AX39" s="126"/>
      <c r="AY39" s="126"/>
    </row>
    <row r="40" spans="2:81" ht="12" customHeight="1" x14ac:dyDescent="0.15">
      <c r="B40" s="496" t="str">
        <f>IF('Informations Entreprise'!$M$37="Gamme GER","84329 - GER Équilibre",IF('Informations Entreprise'!$M$37="Gamme TESORUS","82669 - TESORUS Équilibre",""))</f>
        <v>84329 - GER Équilibre</v>
      </c>
      <c r="C40" s="497"/>
      <c r="D40" s="497"/>
      <c r="E40" s="497"/>
      <c r="F40" s="497"/>
      <c r="G40" s="497"/>
      <c r="H40" s="497"/>
      <c r="I40" s="497"/>
      <c r="J40" s="497"/>
      <c r="K40" s="497"/>
      <c r="L40" s="497"/>
      <c r="M40" s="497"/>
      <c r="N40" s="497"/>
      <c r="O40" s="497"/>
      <c r="P40" s="497"/>
      <c r="Q40" s="498"/>
      <c r="R40" s="469"/>
      <c r="S40" s="470"/>
      <c r="T40" s="470"/>
      <c r="U40" s="470"/>
      <c r="V40" s="470"/>
      <c r="W40" s="470"/>
      <c r="X40" s="470"/>
      <c r="Y40" s="470"/>
      <c r="Z40" s="470"/>
      <c r="AA40" s="470"/>
      <c r="AB40" s="471"/>
      <c r="AC40" s="469"/>
      <c r="AD40" s="470"/>
      <c r="AE40" s="470"/>
      <c r="AF40" s="470"/>
      <c r="AG40" s="470"/>
      <c r="AH40" s="470"/>
      <c r="AI40" s="470"/>
      <c r="AJ40" s="470"/>
      <c r="AK40" s="470"/>
      <c r="AL40" s="471"/>
      <c r="AM40" s="301"/>
      <c r="AN40" s="508"/>
      <c r="AO40" s="509"/>
      <c r="AP40" s="509"/>
      <c r="AQ40" s="509"/>
      <c r="AR40" s="509"/>
      <c r="AS40" s="509"/>
      <c r="AT40" s="509"/>
      <c r="AU40" s="509"/>
      <c r="AV40" s="510"/>
      <c r="AW40" s="299"/>
      <c r="AX40" s="126"/>
      <c r="AY40" s="126"/>
      <c r="BL40" s="138"/>
    </row>
    <row r="41" spans="2:81" ht="12" customHeight="1" x14ac:dyDescent="0.15">
      <c r="B41" s="499"/>
      <c r="C41" s="500"/>
      <c r="D41" s="500"/>
      <c r="E41" s="500"/>
      <c r="F41" s="500"/>
      <c r="G41" s="500"/>
      <c r="H41" s="500"/>
      <c r="I41" s="500"/>
      <c r="J41" s="500"/>
      <c r="K41" s="500"/>
      <c r="L41" s="500"/>
      <c r="M41" s="500"/>
      <c r="N41" s="500"/>
      <c r="O41" s="500"/>
      <c r="P41" s="500"/>
      <c r="Q41" s="501"/>
      <c r="R41" s="472"/>
      <c r="S41" s="473"/>
      <c r="T41" s="473"/>
      <c r="U41" s="473"/>
      <c r="V41" s="473"/>
      <c r="W41" s="473"/>
      <c r="X41" s="473"/>
      <c r="Y41" s="473"/>
      <c r="Z41" s="473"/>
      <c r="AA41" s="473"/>
      <c r="AB41" s="474"/>
      <c r="AC41" s="472"/>
      <c r="AD41" s="473"/>
      <c r="AE41" s="473"/>
      <c r="AF41" s="473"/>
      <c r="AG41" s="473"/>
      <c r="AH41" s="473"/>
      <c r="AI41" s="473"/>
      <c r="AJ41" s="473"/>
      <c r="AK41" s="473"/>
      <c r="AL41" s="474"/>
      <c r="AM41" s="300"/>
      <c r="AN41" s="237"/>
      <c r="AO41" s="237"/>
      <c r="AP41" s="237"/>
      <c r="AQ41" s="237"/>
      <c r="AR41" s="237"/>
      <c r="AS41" s="237"/>
      <c r="AT41" s="237"/>
      <c r="AU41" s="298"/>
      <c r="AV41" s="298"/>
      <c r="AW41" s="299"/>
      <c r="AX41" s="126"/>
      <c r="AY41" s="126"/>
    </row>
    <row r="42" spans="2:81" ht="12" customHeight="1" x14ac:dyDescent="0.15">
      <c r="B42" s="496" t="str">
        <f>IF('Informations Entreprise'!$M$37="Gamme GER","84349 - GER Dynamique",IF('Informations Entreprise'!$M$37="Gamme TESORUS","82689 - TESORUS Dynamique",""))</f>
        <v>84349 - GER Dynamique</v>
      </c>
      <c r="C42" s="497"/>
      <c r="D42" s="497"/>
      <c r="E42" s="497"/>
      <c r="F42" s="497"/>
      <c r="G42" s="497"/>
      <c r="H42" s="497"/>
      <c r="I42" s="497"/>
      <c r="J42" s="497"/>
      <c r="K42" s="497"/>
      <c r="L42" s="497"/>
      <c r="M42" s="497"/>
      <c r="N42" s="497"/>
      <c r="O42" s="497"/>
      <c r="P42" s="497"/>
      <c r="Q42" s="498"/>
      <c r="R42" s="469"/>
      <c r="S42" s="470"/>
      <c r="T42" s="470"/>
      <c r="U42" s="470"/>
      <c r="V42" s="470"/>
      <c r="W42" s="470"/>
      <c r="X42" s="470"/>
      <c r="Y42" s="470"/>
      <c r="Z42" s="470"/>
      <c r="AA42" s="470"/>
      <c r="AB42" s="471"/>
      <c r="AC42" s="469"/>
      <c r="AD42" s="470"/>
      <c r="AE42" s="470"/>
      <c r="AF42" s="470"/>
      <c r="AG42" s="470"/>
      <c r="AH42" s="470"/>
      <c r="AI42" s="470"/>
      <c r="AJ42" s="470"/>
      <c r="AK42" s="470"/>
      <c r="AL42" s="471"/>
      <c r="AM42" s="302"/>
      <c r="AN42" s="303" t="s">
        <v>82</v>
      </c>
      <c r="AO42" s="237"/>
      <c r="AP42" s="237"/>
      <c r="AQ42" s="237"/>
      <c r="AR42" s="237"/>
      <c r="AS42" s="237"/>
      <c r="AT42" s="237"/>
      <c r="AU42" s="237"/>
      <c r="AV42" s="237"/>
      <c r="AW42" s="299"/>
      <c r="AX42" s="126"/>
      <c r="AY42" s="126"/>
    </row>
    <row r="43" spans="2:81" ht="12" customHeight="1" x14ac:dyDescent="0.25">
      <c r="B43" s="499"/>
      <c r="C43" s="500"/>
      <c r="D43" s="500"/>
      <c r="E43" s="500"/>
      <c r="F43" s="500"/>
      <c r="G43" s="500"/>
      <c r="H43" s="500"/>
      <c r="I43" s="500"/>
      <c r="J43" s="500"/>
      <c r="K43" s="500"/>
      <c r="L43" s="500"/>
      <c r="M43" s="500"/>
      <c r="N43" s="500"/>
      <c r="O43" s="500"/>
      <c r="P43" s="500"/>
      <c r="Q43" s="501"/>
      <c r="R43" s="472"/>
      <c r="S43" s="473"/>
      <c r="T43" s="473"/>
      <c r="U43" s="473"/>
      <c r="V43" s="473"/>
      <c r="W43" s="473"/>
      <c r="X43" s="473"/>
      <c r="Y43" s="473"/>
      <c r="Z43" s="473"/>
      <c r="AA43" s="473"/>
      <c r="AB43" s="474"/>
      <c r="AC43" s="472"/>
      <c r="AD43" s="473"/>
      <c r="AE43" s="473"/>
      <c r="AF43" s="473"/>
      <c r="AG43" s="473"/>
      <c r="AH43" s="473"/>
      <c r="AI43" s="473"/>
      <c r="AJ43" s="473"/>
      <c r="AK43" s="473"/>
      <c r="AL43" s="474"/>
      <c r="AM43" s="300"/>
      <c r="AN43" s="237"/>
      <c r="AO43" s="237"/>
      <c r="AP43" s="237"/>
      <c r="AQ43" s="237"/>
      <c r="AR43" s="237"/>
      <c r="AS43" s="237"/>
      <c r="AT43" s="237"/>
      <c r="AU43" s="237"/>
      <c r="AV43" s="237"/>
      <c r="AW43" s="304"/>
      <c r="AX43" s="126"/>
      <c r="AY43" s="126"/>
    </row>
    <row r="44" spans="2:81" ht="12" customHeight="1" x14ac:dyDescent="0.25">
      <c r="B44" s="496" t="str">
        <f>IF('Informations Entreprise'!$M$37="Gamme GER","84369 - GER Solidaire",IF('Informations Entreprise'!$M$37="Gamme TESORUS","87649 - TESORUS Solidaire",""))</f>
        <v>84369 - GER Solidaire</v>
      </c>
      <c r="C44" s="497"/>
      <c r="D44" s="497"/>
      <c r="E44" s="497"/>
      <c r="F44" s="497"/>
      <c r="G44" s="497"/>
      <c r="H44" s="497"/>
      <c r="I44" s="497"/>
      <c r="J44" s="497"/>
      <c r="K44" s="497"/>
      <c r="L44" s="497"/>
      <c r="M44" s="497"/>
      <c r="N44" s="497"/>
      <c r="O44" s="497"/>
      <c r="P44" s="497"/>
      <c r="Q44" s="498"/>
      <c r="R44" s="469"/>
      <c r="S44" s="470"/>
      <c r="T44" s="470"/>
      <c r="U44" s="470"/>
      <c r="V44" s="470"/>
      <c r="W44" s="470"/>
      <c r="X44" s="470"/>
      <c r="Y44" s="470"/>
      <c r="Z44" s="470"/>
      <c r="AA44" s="470"/>
      <c r="AB44" s="471"/>
      <c r="AC44" s="469"/>
      <c r="AD44" s="470"/>
      <c r="AE44" s="470"/>
      <c r="AF44" s="470"/>
      <c r="AG44" s="470"/>
      <c r="AH44" s="470"/>
      <c r="AI44" s="470"/>
      <c r="AJ44" s="470"/>
      <c r="AK44" s="470"/>
      <c r="AL44" s="471"/>
      <c r="AM44" s="300"/>
      <c r="AN44" s="511"/>
      <c r="AO44" s="512"/>
      <c r="AP44" s="512"/>
      <c r="AQ44" s="512"/>
      <c r="AR44" s="512"/>
      <c r="AS44" s="512"/>
      <c r="AT44" s="512"/>
      <c r="AU44" s="512"/>
      <c r="AV44" s="513"/>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499"/>
      <c r="C45" s="500"/>
      <c r="D45" s="500"/>
      <c r="E45" s="500"/>
      <c r="F45" s="500"/>
      <c r="G45" s="500"/>
      <c r="H45" s="500"/>
      <c r="I45" s="500"/>
      <c r="J45" s="500"/>
      <c r="K45" s="500"/>
      <c r="L45" s="500"/>
      <c r="M45" s="500"/>
      <c r="N45" s="500"/>
      <c r="O45" s="500"/>
      <c r="P45" s="500"/>
      <c r="Q45" s="501"/>
      <c r="R45" s="472"/>
      <c r="S45" s="473"/>
      <c r="T45" s="473"/>
      <c r="U45" s="473"/>
      <c r="V45" s="473"/>
      <c r="W45" s="473"/>
      <c r="X45" s="473"/>
      <c r="Y45" s="473"/>
      <c r="Z45" s="473"/>
      <c r="AA45" s="473"/>
      <c r="AB45" s="474"/>
      <c r="AC45" s="472"/>
      <c r="AD45" s="473"/>
      <c r="AE45" s="473"/>
      <c r="AF45" s="473"/>
      <c r="AG45" s="473"/>
      <c r="AH45" s="473"/>
      <c r="AI45" s="473"/>
      <c r="AJ45" s="473"/>
      <c r="AK45" s="473"/>
      <c r="AL45" s="474"/>
      <c r="AM45" s="306"/>
      <c r="AN45" s="514"/>
      <c r="AO45" s="515"/>
      <c r="AP45" s="515"/>
      <c r="AQ45" s="515"/>
      <c r="AR45" s="515"/>
      <c r="AS45" s="515"/>
      <c r="AT45" s="515"/>
      <c r="AU45" s="515"/>
      <c r="AV45" s="516"/>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496" t="s">
        <v>58</v>
      </c>
      <c r="C46" s="497"/>
      <c r="D46" s="497"/>
      <c r="E46" s="497"/>
      <c r="F46" s="497"/>
      <c r="G46" s="497"/>
      <c r="H46" s="497"/>
      <c r="I46" s="497"/>
      <c r="J46" s="497"/>
      <c r="K46" s="497"/>
      <c r="L46" s="497"/>
      <c r="M46" s="497"/>
      <c r="N46" s="497"/>
      <c r="O46" s="497"/>
      <c r="P46" s="497"/>
      <c r="Q46" s="498"/>
      <c r="R46" s="469"/>
      <c r="S46" s="470"/>
      <c r="T46" s="470"/>
      <c r="U46" s="470"/>
      <c r="V46" s="470"/>
      <c r="W46" s="470"/>
      <c r="X46" s="470"/>
      <c r="Y46" s="470"/>
      <c r="Z46" s="470"/>
      <c r="AA46" s="470"/>
      <c r="AB46" s="471"/>
      <c r="AC46" s="469"/>
      <c r="AD46" s="470"/>
      <c r="AE46" s="470"/>
      <c r="AF46" s="470"/>
      <c r="AG46" s="470"/>
      <c r="AH46" s="470"/>
      <c r="AI46" s="470"/>
      <c r="AJ46" s="470"/>
      <c r="AK46" s="470"/>
      <c r="AL46" s="471"/>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499"/>
      <c r="C47" s="500"/>
      <c r="D47" s="500"/>
      <c r="E47" s="500"/>
      <c r="F47" s="500"/>
      <c r="G47" s="500"/>
      <c r="H47" s="500"/>
      <c r="I47" s="500"/>
      <c r="J47" s="500"/>
      <c r="K47" s="500"/>
      <c r="L47" s="500"/>
      <c r="M47" s="500"/>
      <c r="N47" s="500"/>
      <c r="O47" s="500"/>
      <c r="P47" s="500"/>
      <c r="Q47" s="501"/>
      <c r="R47" s="472"/>
      <c r="S47" s="473"/>
      <c r="T47" s="473"/>
      <c r="U47" s="473"/>
      <c r="V47" s="473"/>
      <c r="W47" s="473"/>
      <c r="X47" s="473"/>
      <c r="Y47" s="473"/>
      <c r="Z47" s="473"/>
      <c r="AA47" s="473"/>
      <c r="AB47" s="474"/>
      <c r="AC47" s="472"/>
      <c r="AD47" s="473"/>
      <c r="AE47" s="473"/>
      <c r="AF47" s="473"/>
      <c r="AG47" s="473"/>
      <c r="AH47" s="473"/>
      <c r="AI47" s="473"/>
      <c r="AJ47" s="473"/>
      <c r="AK47" s="473"/>
      <c r="AL47" s="474"/>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496" t="s">
        <v>59</v>
      </c>
      <c r="C48" s="497"/>
      <c r="D48" s="497"/>
      <c r="E48" s="497"/>
      <c r="F48" s="497"/>
      <c r="G48" s="497"/>
      <c r="H48" s="497"/>
      <c r="I48" s="497"/>
      <c r="J48" s="497"/>
      <c r="K48" s="497"/>
      <c r="L48" s="497"/>
      <c r="M48" s="497"/>
      <c r="N48" s="497"/>
      <c r="O48" s="497"/>
      <c r="P48" s="497"/>
      <c r="Q48" s="498"/>
      <c r="R48" s="469"/>
      <c r="S48" s="470"/>
      <c r="T48" s="470"/>
      <c r="U48" s="470"/>
      <c r="V48" s="470"/>
      <c r="W48" s="470"/>
      <c r="X48" s="470"/>
      <c r="Y48" s="470"/>
      <c r="Z48" s="470"/>
      <c r="AA48" s="470"/>
      <c r="AB48" s="471"/>
      <c r="AC48" s="469"/>
      <c r="AD48" s="470"/>
      <c r="AE48" s="470"/>
      <c r="AF48" s="470"/>
      <c r="AG48" s="470"/>
      <c r="AH48" s="470"/>
      <c r="AI48" s="470"/>
      <c r="AJ48" s="470"/>
      <c r="AK48" s="470"/>
      <c r="AL48" s="471"/>
      <c r="AM48" s="300"/>
      <c r="AN48" s="548"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8"/>
      <c r="AP48" s="548"/>
      <c r="AQ48" s="548"/>
      <c r="AR48" s="548"/>
      <c r="AS48" s="548"/>
      <c r="AT48" s="548"/>
      <c r="AU48" s="548"/>
      <c r="AV48" s="548"/>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499"/>
      <c r="C49" s="500"/>
      <c r="D49" s="500"/>
      <c r="E49" s="500"/>
      <c r="F49" s="500"/>
      <c r="G49" s="500"/>
      <c r="H49" s="500"/>
      <c r="I49" s="500"/>
      <c r="J49" s="500"/>
      <c r="K49" s="500"/>
      <c r="L49" s="500"/>
      <c r="M49" s="500"/>
      <c r="N49" s="500"/>
      <c r="O49" s="500"/>
      <c r="P49" s="500"/>
      <c r="Q49" s="501"/>
      <c r="R49" s="472"/>
      <c r="S49" s="473"/>
      <c r="T49" s="473"/>
      <c r="U49" s="473"/>
      <c r="V49" s="473"/>
      <c r="W49" s="473"/>
      <c r="X49" s="473"/>
      <c r="Y49" s="473"/>
      <c r="Z49" s="473"/>
      <c r="AA49" s="473"/>
      <c r="AB49" s="474"/>
      <c r="AC49" s="472"/>
      <c r="AD49" s="473"/>
      <c r="AE49" s="473"/>
      <c r="AF49" s="473"/>
      <c r="AG49" s="473"/>
      <c r="AH49" s="473"/>
      <c r="AI49" s="473"/>
      <c r="AJ49" s="473"/>
      <c r="AK49" s="473"/>
      <c r="AL49" s="474"/>
      <c r="AM49" s="300"/>
      <c r="AN49" s="548"/>
      <c r="AO49" s="548"/>
      <c r="AP49" s="548"/>
      <c r="AQ49" s="548"/>
      <c r="AR49" s="548"/>
      <c r="AS49" s="548"/>
      <c r="AT49" s="548"/>
      <c r="AU49" s="548"/>
      <c r="AV49" s="548"/>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496" t="s">
        <v>60</v>
      </c>
      <c r="C50" s="497"/>
      <c r="D50" s="497"/>
      <c r="E50" s="497"/>
      <c r="F50" s="497"/>
      <c r="G50" s="497"/>
      <c r="H50" s="497"/>
      <c r="I50" s="497"/>
      <c r="J50" s="497"/>
      <c r="K50" s="497"/>
      <c r="L50" s="497"/>
      <c r="M50" s="497"/>
      <c r="N50" s="497"/>
      <c r="O50" s="497"/>
      <c r="P50" s="497"/>
      <c r="Q50" s="498"/>
      <c r="R50" s="469"/>
      <c r="S50" s="470"/>
      <c r="T50" s="470"/>
      <c r="U50" s="470"/>
      <c r="V50" s="470"/>
      <c r="W50" s="470"/>
      <c r="X50" s="470"/>
      <c r="Y50" s="470"/>
      <c r="Z50" s="470"/>
      <c r="AA50" s="470"/>
      <c r="AB50" s="471"/>
      <c r="AC50" s="469"/>
      <c r="AD50" s="470"/>
      <c r="AE50" s="470"/>
      <c r="AF50" s="470"/>
      <c r="AG50" s="470"/>
      <c r="AH50" s="470"/>
      <c r="AI50" s="470"/>
      <c r="AJ50" s="470"/>
      <c r="AK50" s="470"/>
      <c r="AL50" s="471"/>
      <c r="AM50" s="300"/>
      <c r="AN50" s="548"/>
      <c r="AO50" s="548"/>
      <c r="AP50" s="548"/>
      <c r="AQ50" s="548"/>
      <c r="AR50" s="548"/>
      <c r="AS50" s="548"/>
      <c r="AT50" s="548"/>
      <c r="AU50" s="548"/>
      <c r="AV50" s="548"/>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499"/>
      <c r="C51" s="500"/>
      <c r="D51" s="500"/>
      <c r="E51" s="500"/>
      <c r="F51" s="500"/>
      <c r="G51" s="500"/>
      <c r="H51" s="500"/>
      <c r="I51" s="500"/>
      <c r="J51" s="500"/>
      <c r="K51" s="500"/>
      <c r="L51" s="500"/>
      <c r="M51" s="500"/>
      <c r="N51" s="500"/>
      <c r="O51" s="500"/>
      <c r="P51" s="500"/>
      <c r="Q51" s="501"/>
      <c r="R51" s="472"/>
      <c r="S51" s="473"/>
      <c r="T51" s="473"/>
      <c r="U51" s="473"/>
      <c r="V51" s="473"/>
      <c r="W51" s="473"/>
      <c r="X51" s="473"/>
      <c r="Y51" s="473"/>
      <c r="Z51" s="473"/>
      <c r="AA51" s="473"/>
      <c r="AB51" s="474"/>
      <c r="AC51" s="472"/>
      <c r="AD51" s="473"/>
      <c r="AE51" s="473"/>
      <c r="AF51" s="473"/>
      <c r="AG51" s="473"/>
      <c r="AH51" s="473"/>
      <c r="AI51" s="473"/>
      <c r="AJ51" s="473"/>
      <c r="AK51" s="473"/>
      <c r="AL51" s="474"/>
      <c r="AM51" s="300"/>
      <c r="AN51" s="548"/>
      <c r="AO51" s="548"/>
      <c r="AP51" s="548"/>
      <c r="AQ51" s="548"/>
      <c r="AR51" s="548"/>
      <c r="AS51" s="548"/>
      <c r="AT51" s="548"/>
      <c r="AU51" s="548"/>
      <c r="AV51" s="548"/>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485"/>
      <c r="C52" s="549"/>
      <c r="D52" s="549"/>
      <c r="E52" s="549"/>
      <c r="F52" s="549"/>
      <c r="G52" s="549"/>
      <c r="H52" s="549"/>
      <c r="I52" s="549"/>
      <c r="J52" s="549"/>
      <c r="K52" s="549"/>
      <c r="L52" s="549"/>
      <c r="M52" s="549"/>
      <c r="N52" s="549"/>
      <c r="O52" s="549"/>
      <c r="P52" s="549"/>
      <c r="Q52" s="550"/>
      <c r="R52" s="469"/>
      <c r="S52" s="470"/>
      <c r="T52" s="470"/>
      <c r="U52" s="470"/>
      <c r="V52" s="470"/>
      <c r="W52" s="470"/>
      <c r="X52" s="470"/>
      <c r="Y52" s="470"/>
      <c r="Z52" s="470"/>
      <c r="AA52" s="470"/>
      <c r="AB52" s="471"/>
      <c r="AC52" s="469"/>
      <c r="AD52" s="470"/>
      <c r="AE52" s="470"/>
      <c r="AF52" s="470"/>
      <c r="AG52" s="470"/>
      <c r="AH52" s="470"/>
      <c r="AI52" s="470"/>
      <c r="AJ52" s="470"/>
      <c r="AK52" s="470"/>
      <c r="AL52" s="471"/>
      <c r="AM52" s="300"/>
      <c r="AN52" s="548"/>
      <c r="AO52" s="548"/>
      <c r="AP52" s="548"/>
      <c r="AQ52" s="548"/>
      <c r="AR52" s="548"/>
      <c r="AS52" s="548"/>
      <c r="AT52" s="548"/>
      <c r="AU52" s="548"/>
      <c r="AV52" s="548"/>
      <c r="AW52" s="307"/>
      <c r="AX52" s="140"/>
      <c r="AZ52" s="144"/>
      <c r="BA52" s="144"/>
      <c r="BB52" s="144"/>
      <c r="BC52" s="144"/>
      <c r="BD52" s="144"/>
      <c r="BE52" s="144"/>
      <c r="BF52" s="144"/>
      <c r="BG52" s="144"/>
      <c r="BH52" s="144"/>
      <c r="BI52" s="144"/>
    </row>
    <row r="53" spans="2:81" ht="12" customHeight="1" x14ac:dyDescent="0.25">
      <c r="B53" s="551"/>
      <c r="C53" s="552"/>
      <c r="D53" s="552"/>
      <c r="E53" s="552"/>
      <c r="F53" s="552"/>
      <c r="G53" s="552"/>
      <c r="H53" s="552"/>
      <c r="I53" s="552"/>
      <c r="J53" s="552"/>
      <c r="K53" s="552"/>
      <c r="L53" s="552"/>
      <c r="M53" s="552"/>
      <c r="N53" s="552"/>
      <c r="O53" s="552"/>
      <c r="P53" s="552"/>
      <c r="Q53" s="553"/>
      <c r="R53" s="472"/>
      <c r="S53" s="473"/>
      <c r="T53" s="473"/>
      <c r="U53" s="473"/>
      <c r="V53" s="473"/>
      <c r="W53" s="473"/>
      <c r="X53" s="473"/>
      <c r="Y53" s="473"/>
      <c r="Z53" s="473"/>
      <c r="AA53" s="473"/>
      <c r="AB53" s="474"/>
      <c r="AC53" s="472"/>
      <c r="AD53" s="473"/>
      <c r="AE53" s="473"/>
      <c r="AF53" s="473"/>
      <c r="AG53" s="473"/>
      <c r="AH53" s="473"/>
      <c r="AI53" s="473"/>
      <c r="AJ53" s="473"/>
      <c r="AK53" s="473"/>
      <c r="AL53" s="474"/>
      <c r="AM53" s="300"/>
      <c r="AN53" s="548"/>
      <c r="AO53" s="548"/>
      <c r="AP53" s="548"/>
      <c r="AQ53" s="548"/>
      <c r="AR53" s="548"/>
      <c r="AS53" s="548"/>
      <c r="AT53" s="548"/>
      <c r="AU53" s="548"/>
      <c r="AV53" s="548"/>
      <c r="AW53" s="307"/>
      <c r="AX53" s="140"/>
      <c r="AZ53" s="144"/>
      <c r="BA53" s="144"/>
      <c r="BB53" s="144"/>
      <c r="BC53" s="144"/>
      <c r="BD53" s="144"/>
      <c r="BE53" s="144"/>
      <c r="BF53" s="144"/>
      <c r="BG53" s="144"/>
      <c r="BH53" s="144"/>
      <c r="BI53" s="144"/>
    </row>
    <row r="54" spans="2:81" ht="12" customHeight="1" x14ac:dyDescent="0.25">
      <c r="B54" s="485"/>
      <c r="C54" s="549"/>
      <c r="D54" s="549"/>
      <c r="E54" s="549"/>
      <c r="F54" s="549"/>
      <c r="G54" s="549"/>
      <c r="H54" s="549"/>
      <c r="I54" s="549"/>
      <c r="J54" s="549"/>
      <c r="K54" s="549"/>
      <c r="L54" s="549"/>
      <c r="M54" s="549"/>
      <c r="N54" s="549"/>
      <c r="O54" s="549"/>
      <c r="P54" s="549"/>
      <c r="Q54" s="550"/>
      <c r="R54" s="469"/>
      <c r="S54" s="470"/>
      <c r="T54" s="470"/>
      <c r="U54" s="470"/>
      <c r="V54" s="470"/>
      <c r="W54" s="470"/>
      <c r="X54" s="470"/>
      <c r="Y54" s="470"/>
      <c r="Z54" s="470"/>
      <c r="AA54" s="470"/>
      <c r="AB54" s="471"/>
      <c r="AC54" s="469"/>
      <c r="AD54" s="470"/>
      <c r="AE54" s="470"/>
      <c r="AF54" s="470"/>
      <c r="AG54" s="470"/>
      <c r="AH54" s="470"/>
      <c r="AI54" s="470"/>
      <c r="AJ54" s="470"/>
      <c r="AK54" s="470"/>
      <c r="AL54" s="471"/>
      <c r="AM54" s="300"/>
      <c r="AN54" s="548"/>
      <c r="AO54" s="548"/>
      <c r="AP54" s="548"/>
      <c r="AQ54" s="548"/>
      <c r="AR54" s="548"/>
      <c r="AS54" s="548"/>
      <c r="AT54" s="548"/>
      <c r="AU54" s="548"/>
      <c r="AV54" s="548"/>
      <c r="AW54" s="307"/>
      <c r="AX54" s="140"/>
      <c r="AZ54" s="144"/>
      <c r="BA54" s="144"/>
      <c r="BB54" s="144"/>
      <c r="BC54" s="144"/>
      <c r="BD54" s="144"/>
      <c r="BE54" s="144"/>
      <c r="BF54" s="144"/>
      <c r="BG54" s="144"/>
      <c r="BH54" s="144"/>
      <c r="BI54" s="144"/>
    </row>
    <row r="55" spans="2:81" ht="12" customHeight="1" x14ac:dyDescent="0.25">
      <c r="B55" s="551"/>
      <c r="C55" s="552"/>
      <c r="D55" s="552"/>
      <c r="E55" s="552"/>
      <c r="F55" s="552"/>
      <c r="G55" s="552"/>
      <c r="H55" s="552"/>
      <c r="I55" s="552"/>
      <c r="J55" s="552"/>
      <c r="K55" s="552"/>
      <c r="L55" s="552"/>
      <c r="M55" s="552"/>
      <c r="N55" s="552"/>
      <c r="O55" s="552"/>
      <c r="P55" s="552"/>
      <c r="Q55" s="553"/>
      <c r="R55" s="472"/>
      <c r="S55" s="473"/>
      <c r="T55" s="473"/>
      <c r="U55" s="473"/>
      <c r="V55" s="473"/>
      <c r="W55" s="473"/>
      <c r="X55" s="473"/>
      <c r="Y55" s="473"/>
      <c r="Z55" s="473"/>
      <c r="AA55" s="473"/>
      <c r="AB55" s="474"/>
      <c r="AC55" s="472"/>
      <c r="AD55" s="473"/>
      <c r="AE55" s="473"/>
      <c r="AF55" s="473"/>
      <c r="AG55" s="473"/>
      <c r="AH55" s="473"/>
      <c r="AI55" s="473"/>
      <c r="AJ55" s="473"/>
      <c r="AK55" s="473"/>
      <c r="AL55" s="474"/>
      <c r="AM55" s="300"/>
      <c r="AN55" s="548"/>
      <c r="AO55" s="548"/>
      <c r="AP55" s="548"/>
      <c r="AQ55" s="548"/>
      <c r="AR55" s="548"/>
      <c r="AS55" s="548"/>
      <c r="AT55" s="548"/>
      <c r="AU55" s="548"/>
      <c r="AV55" s="548"/>
      <c r="AW55" s="307"/>
      <c r="AX55" s="140"/>
      <c r="AZ55" s="146">
        <f>SUM(R22:AB65)</f>
        <v>0</v>
      </c>
      <c r="BA55" s="144"/>
      <c r="BB55" s="144"/>
      <c r="BC55" s="144"/>
      <c r="BD55" s="144"/>
      <c r="BE55" s="144"/>
      <c r="BF55" s="144"/>
      <c r="BG55" s="144"/>
      <c r="BH55" s="144"/>
      <c r="BI55" s="144"/>
    </row>
    <row r="56" spans="2:81" ht="12" customHeight="1" x14ac:dyDescent="0.2">
      <c r="B56" s="481"/>
      <c r="C56" s="482"/>
      <c r="D56" s="482"/>
      <c r="E56" s="482"/>
      <c r="F56" s="482"/>
      <c r="G56" s="482"/>
      <c r="H56" s="482"/>
      <c r="I56" s="482"/>
      <c r="J56" s="482"/>
      <c r="K56" s="482"/>
      <c r="L56" s="482"/>
      <c r="M56" s="482"/>
      <c r="N56" s="482"/>
      <c r="O56" s="482"/>
      <c r="P56" s="482"/>
      <c r="Q56" s="482"/>
      <c r="R56" s="469"/>
      <c r="S56" s="470"/>
      <c r="T56" s="470"/>
      <c r="U56" s="470"/>
      <c r="V56" s="470"/>
      <c r="W56" s="470"/>
      <c r="X56" s="470"/>
      <c r="Y56" s="470"/>
      <c r="Z56" s="470"/>
      <c r="AA56" s="470"/>
      <c r="AB56" s="471"/>
      <c r="AC56" s="469"/>
      <c r="AD56" s="470"/>
      <c r="AE56" s="470"/>
      <c r="AF56" s="470"/>
      <c r="AG56" s="470"/>
      <c r="AH56" s="470"/>
      <c r="AI56" s="470"/>
      <c r="AJ56" s="470"/>
      <c r="AK56" s="470"/>
      <c r="AL56" s="471"/>
      <c r="AM56" s="300"/>
      <c r="AN56" s="548"/>
      <c r="AO56" s="548"/>
      <c r="AP56" s="548"/>
      <c r="AQ56" s="548"/>
      <c r="AR56" s="548"/>
      <c r="AS56" s="548"/>
      <c r="AT56" s="548"/>
      <c r="AU56" s="548"/>
      <c r="AV56" s="548"/>
      <c r="AW56" s="307"/>
      <c r="AX56" s="140"/>
      <c r="AY56" s="142"/>
      <c r="AZ56" s="147"/>
      <c r="BA56" s="147"/>
      <c r="BB56" s="147"/>
      <c r="BC56" s="147"/>
      <c r="BD56" s="148"/>
      <c r="BE56" s="148"/>
      <c r="BF56" s="148"/>
      <c r="BG56" s="148"/>
      <c r="BH56" s="148"/>
      <c r="BI56" s="148"/>
      <c r="BJ56" s="140"/>
    </row>
    <row r="57" spans="2:81" ht="12" customHeight="1" x14ac:dyDescent="0.25">
      <c r="B57" s="483"/>
      <c r="C57" s="484"/>
      <c r="D57" s="484"/>
      <c r="E57" s="484"/>
      <c r="F57" s="484"/>
      <c r="G57" s="484"/>
      <c r="H57" s="484"/>
      <c r="I57" s="484"/>
      <c r="J57" s="484"/>
      <c r="K57" s="484"/>
      <c r="L57" s="484"/>
      <c r="M57" s="484"/>
      <c r="N57" s="484"/>
      <c r="O57" s="484"/>
      <c r="P57" s="484"/>
      <c r="Q57" s="484"/>
      <c r="R57" s="472"/>
      <c r="S57" s="473"/>
      <c r="T57" s="473"/>
      <c r="U57" s="473"/>
      <c r="V57" s="473"/>
      <c r="W57" s="473"/>
      <c r="X57" s="473"/>
      <c r="Y57" s="473"/>
      <c r="Z57" s="473"/>
      <c r="AA57" s="473"/>
      <c r="AB57" s="474"/>
      <c r="AC57" s="472"/>
      <c r="AD57" s="473"/>
      <c r="AE57" s="473"/>
      <c r="AF57" s="473"/>
      <c r="AG57" s="473"/>
      <c r="AH57" s="473"/>
      <c r="AI57" s="473"/>
      <c r="AJ57" s="473"/>
      <c r="AK57" s="473"/>
      <c r="AL57" s="474"/>
      <c r="AM57" s="300"/>
      <c r="AN57" s="548"/>
      <c r="AO57" s="548"/>
      <c r="AP57" s="548"/>
      <c r="AQ57" s="548"/>
      <c r="AR57" s="548"/>
      <c r="AS57" s="548"/>
      <c r="AT57" s="548"/>
      <c r="AU57" s="548"/>
      <c r="AV57" s="548"/>
      <c r="AW57" s="307"/>
      <c r="AX57" s="140"/>
      <c r="AY57" s="140"/>
      <c r="AZ57" s="475"/>
      <c r="BA57" s="475"/>
      <c r="BB57" s="475"/>
      <c r="BC57" s="475"/>
      <c r="BD57" s="475"/>
      <c r="BE57" s="475"/>
      <c r="BF57" s="475"/>
      <c r="BG57" s="475"/>
      <c r="BH57" s="475"/>
      <c r="BI57" s="475"/>
    </row>
    <row r="58" spans="2:81" ht="12" customHeight="1" x14ac:dyDescent="0.25">
      <c r="B58" s="481"/>
      <c r="C58" s="482"/>
      <c r="D58" s="482"/>
      <c r="E58" s="482"/>
      <c r="F58" s="482"/>
      <c r="G58" s="482"/>
      <c r="H58" s="482"/>
      <c r="I58" s="482"/>
      <c r="J58" s="482"/>
      <c r="K58" s="482"/>
      <c r="L58" s="482"/>
      <c r="M58" s="482"/>
      <c r="N58" s="482"/>
      <c r="O58" s="482"/>
      <c r="P58" s="482"/>
      <c r="Q58" s="482"/>
      <c r="R58" s="469"/>
      <c r="S58" s="470"/>
      <c r="T58" s="470"/>
      <c r="U58" s="470"/>
      <c r="V58" s="470"/>
      <c r="W58" s="470"/>
      <c r="X58" s="470"/>
      <c r="Y58" s="470"/>
      <c r="Z58" s="470"/>
      <c r="AA58" s="470"/>
      <c r="AB58" s="471"/>
      <c r="AC58" s="469"/>
      <c r="AD58" s="470"/>
      <c r="AE58" s="470"/>
      <c r="AF58" s="470"/>
      <c r="AG58" s="470"/>
      <c r="AH58" s="470"/>
      <c r="AI58" s="470"/>
      <c r="AJ58" s="470"/>
      <c r="AK58" s="470"/>
      <c r="AL58" s="471"/>
      <c r="AM58" s="300"/>
      <c r="AN58" s="548"/>
      <c r="AO58" s="548"/>
      <c r="AP58" s="548"/>
      <c r="AQ58" s="548"/>
      <c r="AR58" s="548"/>
      <c r="AS58" s="548"/>
      <c r="AT58" s="548"/>
      <c r="AU58" s="548"/>
      <c r="AV58" s="548"/>
      <c r="AW58" s="309"/>
      <c r="AY58" s="140"/>
      <c r="AZ58" s="146">
        <f>SUM(AC22:AL65)+AN30</f>
        <v>0</v>
      </c>
      <c r="BA58" s="144"/>
      <c r="BB58" s="144"/>
      <c r="BC58" s="144"/>
      <c r="BD58" s="144"/>
      <c r="BE58" s="144"/>
      <c r="BF58" s="144"/>
      <c r="BG58" s="144"/>
      <c r="BH58" s="144"/>
      <c r="BI58" s="144"/>
    </row>
    <row r="59" spans="2:81" ht="12" customHeight="1" x14ac:dyDescent="0.2">
      <c r="B59" s="483"/>
      <c r="C59" s="484"/>
      <c r="D59" s="484"/>
      <c r="E59" s="484"/>
      <c r="F59" s="484"/>
      <c r="G59" s="484"/>
      <c r="H59" s="484"/>
      <c r="I59" s="484"/>
      <c r="J59" s="484"/>
      <c r="K59" s="484"/>
      <c r="L59" s="484"/>
      <c r="M59" s="484"/>
      <c r="N59" s="484"/>
      <c r="O59" s="484"/>
      <c r="P59" s="484"/>
      <c r="Q59" s="484"/>
      <c r="R59" s="472"/>
      <c r="S59" s="473"/>
      <c r="T59" s="473"/>
      <c r="U59" s="473"/>
      <c r="V59" s="473"/>
      <c r="W59" s="473"/>
      <c r="X59" s="473"/>
      <c r="Y59" s="473"/>
      <c r="Z59" s="473"/>
      <c r="AA59" s="473"/>
      <c r="AB59" s="474"/>
      <c r="AC59" s="472"/>
      <c r="AD59" s="473"/>
      <c r="AE59" s="473"/>
      <c r="AF59" s="473"/>
      <c r="AG59" s="473"/>
      <c r="AH59" s="473"/>
      <c r="AI59" s="473"/>
      <c r="AJ59" s="473"/>
      <c r="AK59" s="473"/>
      <c r="AL59" s="474"/>
      <c r="AM59" s="300"/>
      <c r="AN59" s="548"/>
      <c r="AO59" s="548"/>
      <c r="AP59" s="548"/>
      <c r="AQ59" s="548"/>
      <c r="AR59" s="548"/>
      <c r="AS59" s="548"/>
      <c r="AT59" s="548"/>
      <c r="AU59" s="548"/>
      <c r="AV59" s="548"/>
      <c r="AW59" s="309"/>
      <c r="AX59" s="142"/>
      <c r="AY59" s="140"/>
      <c r="AZ59" s="475" t="e" cm="1">
        <f t="array" ref="AZ59">SUM(AC22:AL65+AN30)</f>
        <v>#VALUE!</v>
      </c>
      <c r="BA59" s="476"/>
      <c r="BB59" s="476"/>
      <c r="BC59" s="476"/>
      <c r="BD59" s="476"/>
      <c r="BE59" s="476"/>
      <c r="BF59" s="476"/>
      <c r="BG59" s="476"/>
      <c r="BH59" s="144"/>
      <c r="BI59" s="144"/>
    </row>
    <row r="60" spans="2:81" ht="12" customHeight="1" x14ac:dyDescent="0.2">
      <c r="B60" s="481"/>
      <c r="C60" s="482"/>
      <c r="D60" s="482"/>
      <c r="E60" s="482"/>
      <c r="F60" s="482"/>
      <c r="G60" s="482"/>
      <c r="H60" s="482"/>
      <c r="I60" s="482"/>
      <c r="J60" s="482"/>
      <c r="K60" s="482"/>
      <c r="L60" s="482"/>
      <c r="M60" s="482"/>
      <c r="N60" s="482"/>
      <c r="O60" s="482"/>
      <c r="P60" s="482"/>
      <c r="Q60" s="482"/>
      <c r="R60" s="469"/>
      <c r="S60" s="470"/>
      <c r="T60" s="470"/>
      <c r="U60" s="470"/>
      <c r="V60" s="470"/>
      <c r="W60" s="470"/>
      <c r="X60" s="470"/>
      <c r="Y60" s="470"/>
      <c r="Z60" s="470"/>
      <c r="AA60" s="470"/>
      <c r="AB60" s="471"/>
      <c r="AC60" s="469"/>
      <c r="AD60" s="470"/>
      <c r="AE60" s="470"/>
      <c r="AF60" s="470"/>
      <c r="AG60" s="470"/>
      <c r="AH60" s="470"/>
      <c r="AI60" s="470"/>
      <c r="AJ60" s="470"/>
      <c r="AK60" s="470"/>
      <c r="AL60" s="471"/>
      <c r="AM60" s="300"/>
      <c r="AN60" s="548"/>
      <c r="AO60" s="548"/>
      <c r="AP60" s="548"/>
      <c r="AQ60" s="548"/>
      <c r="AR60" s="548"/>
      <c r="AS60" s="548"/>
      <c r="AT60" s="548"/>
      <c r="AU60" s="548"/>
      <c r="AV60" s="548"/>
      <c r="AW60" s="309"/>
      <c r="AX60" s="142"/>
      <c r="AY60" s="140"/>
      <c r="AZ60" s="140"/>
    </row>
    <row r="61" spans="2:81" ht="12" customHeight="1" x14ac:dyDescent="0.2">
      <c r="B61" s="483"/>
      <c r="C61" s="484"/>
      <c r="D61" s="484"/>
      <c r="E61" s="484"/>
      <c r="F61" s="484"/>
      <c r="G61" s="484"/>
      <c r="H61" s="484"/>
      <c r="I61" s="484"/>
      <c r="J61" s="484"/>
      <c r="K61" s="484"/>
      <c r="L61" s="484"/>
      <c r="M61" s="484"/>
      <c r="N61" s="484"/>
      <c r="O61" s="484"/>
      <c r="P61" s="484"/>
      <c r="Q61" s="484"/>
      <c r="R61" s="472"/>
      <c r="S61" s="473"/>
      <c r="T61" s="473"/>
      <c r="U61" s="473"/>
      <c r="V61" s="473"/>
      <c r="W61" s="473"/>
      <c r="X61" s="473"/>
      <c r="Y61" s="473"/>
      <c r="Z61" s="473"/>
      <c r="AA61" s="473"/>
      <c r="AB61" s="474"/>
      <c r="AC61" s="472"/>
      <c r="AD61" s="473"/>
      <c r="AE61" s="473"/>
      <c r="AF61" s="473"/>
      <c r="AG61" s="473"/>
      <c r="AH61" s="473"/>
      <c r="AI61" s="473"/>
      <c r="AJ61" s="473"/>
      <c r="AK61" s="473"/>
      <c r="AL61" s="474"/>
      <c r="AM61" s="300"/>
      <c r="AN61" s="548"/>
      <c r="AO61" s="548"/>
      <c r="AP61" s="548"/>
      <c r="AQ61" s="548"/>
      <c r="AR61" s="548"/>
      <c r="AS61" s="548"/>
      <c r="AT61" s="548"/>
      <c r="AU61" s="548"/>
      <c r="AV61" s="548"/>
      <c r="AW61" s="309"/>
      <c r="AX61" s="142"/>
      <c r="AY61" s="140"/>
      <c r="AZ61" s="140"/>
    </row>
    <row r="62" spans="2:81" ht="12" customHeight="1" x14ac:dyDescent="0.2">
      <c r="B62" s="481"/>
      <c r="C62" s="482"/>
      <c r="D62" s="482"/>
      <c r="E62" s="482"/>
      <c r="F62" s="482"/>
      <c r="G62" s="482"/>
      <c r="H62" s="482"/>
      <c r="I62" s="482"/>
      <c r="J62" s="482"/>
      <c r="K62" s="482"/>
      <c r="L62" s="482"/>
      <c r="M62" s="482"/>
      <c r="N62" s="482"/>
      <c r="O62" s="482"/>
      <c r="P62" s="482"/>
      <c r="Q62" s="482"/>
      <c r="R62" s="469"/>
      <c r="S62" s="470"/>
      <c r="T62" s="470"/>
      <c r="U62" s="470"/>
      <c r="V62" s="470"/>
      <c r="W62" s="470"/>
      <c r="X62" s="470"/>
      <c r="Y62" s="470"/>
      <c r="Z62" s="470"/>
      <c r="AA62" s="470"/>
      <c r="AB62" s="471"/>
      <c r="AC62" s="469"/>
      <c r="AD62" s="470"/>
      <c r="AE62" s="470"/>
      <c r="AF62" s="470"/>
      <c r="AG62" s="470"/>
      <c r="AH62" s="470"/>
      <c r="AI62" s="470"/>
      <c r="AJ62" s="470"/>
      <c r="AK62" s="470"/>
      <c r="AL62" s="471"/>
      <c r="AM62" s="300"/>
      <c r="AN62" s="548"/>
      <c r="AO62" s="548"/>
      <c r="AP62" s="548"/>
      <c r="AQ62" s="548"/>
      <c r="AR62" s="548"/>
      <c r="AS62" s="548"/>
      <c r="AT62" s="548"/>
      <c r="AU62" s="548"/>
      <c r="AV62" s="548"/>
      <c r="AW62" s="309"/>
      <c r="AX62" s="142"/>
      <c r="AY62" s="140"/>
      <c r="AZ62" s="140"/>
    </row>
    <row r="63" spans="2:81" ht="12" customHeight="1" x14ac:dyDescent="0.2">
      <c r="B63" s="483"/>
      <c r="C63" s="484"/>
      <c r="D63" s="484"/>
      <c r="E63" s="484"/>
      <c r="F63" s="484"/>
      <c r="G63" s="484"/>
      <c r="H63" s="484"/>
      <c r="I63" s="484"/>
      <c r="J63" s="484"/>
      <c r="K63" s="484"/>
      <c r="L63" s="484"/>
      <c r="M63" s="484"/>
      <c r="N63" s="484"/>
      <c r="O63" s="484"/>
      <c r="P63" s="484"/>
      <c r="Q63" s="484"/>
      <c r="R63" s="472"/>
      <c r="S63" s="473"/>
      <c r="T63" s="473"/>
      <c r="U63" s="473"/>
      <c r="V63" s="473"/>
      <c r="W63" s="473"/>
      <c r="X63" s="473"/>
      <c r="Y63" s="473"/>
      <c r="Z63" s="473"/>
      <c r="AA63" s="473"/>
      <c r="AB63" s="474"/>
      <c r="AC63" s="472"/>
      <c r="AD63" s="473"/>
      <c r="AE63" s="473"/>
      <c r="AF63" s="473"/>
      <c r="AG63" s="473"/>
      <c r="AH63" s="473"/>
      <c r="AI63" s="473"/>
      <c r="AJ63" s="473"/>
      <c r="AK63" s="473"/>
      <c r="AL63" s="474"/>
      <c r="AM63" s="300"/>
      <c r="AN63" s="548"/>
      <c r="AO63" s="548"/>
      <c r="AP63" s="548"/>
      <c r="AQ63" s="548"/>
      <c r="AR63" s="548"/>
      <c r="AS63" s="548"/>
      <c r="AT63" s="548"/>
      <c r="AU63" s="548"/>
      <c r="AV63" s="548"/>
      <c r="AW63" s="309"/>
      <c r="AX63" s="142"/>
      <c r="AY63" s="140"/>
      <c r="AZ63" s="140"/>
    </row>
    <row r="64" spans="2:81" ht="12" customHeight="1" x14ac:dyDescent="0.2">
      <c r="B64" s="485"/>
      <c r="C64" s="486"/>
      <c r="D64" s="486"/>
      <c r="E64" s="486"/>
      <c r="F64" s="486"/>
      <c r="G64" s="486"/>
      <c r="H64" s="486"/>
      <c r="I64" s="486"/>
      <c r="J64" s="486"/>
      <c r="K64" s="486"/>
      <c r="L64" s="486"/>
      <c r="M64" s="486"/>
      <c r="N64" s="486"/>
      <c r="O64" s="486"/>
      <c r="P64" s="486"/>
      <c r="Q64" s="486"/>
      <c r="R64" s="469"/>
      <c r="S64" s="470"/>
      <c r="T64" s="470"/>
      <c r="U64" s="470"/>
      <c r="V64" s="470"/>
      <c r="W64" s="470"/>
      <c r="X64" s="470"/>
      <c r="Y64" s="470"/>
      <c r="Z64" s="470"/>
      <c r="AA64" s="470"/>
      <c r="AB64" s="471"/>
      <c r="AC64" s="469"/>
      <c r="AD64" s="470"/>
      <c r="AE64" s="470"/>
      <c r="AF64" s="470"/>
      <c r="AG64" s="470"/>
      <c r="AH64" s="470"/>
      <c r="AI64" s="470"/>
      <c r="AJ64" s="470"/>
      <c r="AK64" s="470"/>
      <c r="AL64" s="471"/>
      <c r="AM64" s="300"/>
      <c r="AN64" s="548"/>
      <c r="AO64" s="548"/>
      <c r="AP64" s="548"/>
      <c r="AQ64" s="548"/>
      <c r="AR64" s="548"/>
      <c r="AS64" s="548"/>
      <c r="AT64" s="548"/>
      <c r="AU64" s="548"/>
      <c r="AV64" s="548"/>
      <c r="AW64" s="309"/>
      <c r="AX64" s="142"/>
      <c r="AY64" s="140"/>
      <c r="AZ64" s="140"/>
    </row>
    <row r="65" spans="2:62" ht="12" customHeight="1" x14ac:dyDescent="0.2">
      <c r="B65" s="487"/>
      <c r="C65" s="488"/>
      <c r="D65" s="488"/>
      <c r="E65" s="488"/>
      <c r="F65" s="488"/>
      <c r="G65" s="488"/>
      <c r="H65" s="488"/>
      <c r="I65" s="488"/>
      <c r="J65" s="488"/>
      <c r="K65" s="488"/>
      <c r="L65" s="488"/>
      <c r="M65" s="488"/>
      <c r="N65" s="488"/>
      <c r="O65" s="488"/>
      <c r="P65" s="488"/>
      <c r="Q65" s="488"/>
      <c r="R65" s="472"/>
      <c r="S65" s="473"/>
      <c r="T65" s="473"/>
      <c r="U65" s="473"/>
      <c r="V65" s="473"/>
      <c r="W65" s="473"/>
      <c r="X65" s="473"/>
      <c r="Y65" s="473"/>
      <c r="Z65" s="473"/>
      <c r="AA65" s="473"/>
      <c r="AB65" s="474"/>
      <c r="AC65" s="472"/>
      <c r="AD65" s="473"/>
      <c r="AE65" s="473"/>
      <c r="AF65" s="473"/>
      <c r="AG65" s="473"/>
      <c r="AH65" s="473"/>
      <c r="AI65" s="473"/>
      <c r="AJ65" s="473"/>
      <c r="AK65" s="473"/>
      <c r="AL65" s="474"/>
      <c r="AM65" s="311"/>
      <c r="AN65" s="548"/>
      <c r="AO65" s="548"/>
      <c r="AP65" s="548"/>
      <c r="AQ65" s="548"/>
      <c r="AR65" s="548"/>
      <c r="AS65" s="548"/>
      <c r="AT65" s="548"/>
      <c r="AU65" s="548"/>
      <c r="AV65" s="548"/>
      <c r="AW65" s="314"/>
      <c r="AX65" s="142"/>
      <c r="AY65" s="140"/>
      <c r="AZ65" s="140"/>
    </row>
    <row r="66" spans="2:62" ht="12" customHeight="1" x14ac:dyDescent="0.25">
      <c r="B66" s="485"/>
      <c r="C66" s="549"/>
      <c r="D66" s="549"/>
      <c r="E66" s="549"/>
      <c r="F66" s="549"/>
      <c r="G66" s="549"/>
      <c r="H66" s="549"/>
      <c r="I66" s="549"/>
      <c r="J66" s="549"/>
      <c r="K66" s="549"/>
      <c r="L66" s="549"/>
      <c r="M66" s="549"/>
      <c r="N66" s="549"/>
      <c r="O66" s="549"/>
      <c r="P66" s="549"/>
      <c r="Q66" s="550"/>
      <c r="R66" s="469"/>
      <c r="S66" s="470"/>
      <c r="T66" s="470"/>
      <c r="U66" s="470"/>
      <c r="V66" s="470"/>
      <c r="W66" s="470"/>
      <c r="X66" s="470"/>
      <c r="Y66" s="470"/>
      <c r="Z66" s="470"/>
      <c r="AA66" s="470"/>
      <c r="AB66" s="471"/>
      <c r="AC66" s="469"/>
      <c r="AD66" s="470"/>
      <c r="AE66" s="470"/>
      <c r="AF66" s="470"/>
      <c r="AG66" s="470"/>
      <c r="AH66" s="470"/>
      <c r="AI66" s="470"/>
      <c r="AJ66" s="470"/>
      <c r="AK66" s="470"/>
      <c r="AL66" s="471"/>
      <c r="AM66" s="300"/>
      <c r="AN66" s="548"/>
      <c r="AO66" s="548"/>
      <c r="AP66" s="548"/>
      <c r="AQ66" s="548"/>
      <c r="AR66" s="548"/>
      <c r="AS66" s="548"/>
      <c r="AT66" s="548"/>
      <c r="AU66" s="548"/>
      <c r="AV66" s="548"/>
      <c r="AW66" s="307"/>
      <c r="AX66" s="140"/>
      <c r="AZ66" s="144"/>
      <c r="BA66" s="144"/>
      <c r="BB66" s="144"/>
      <c r="BC66" s="144"/>
      <c r="BD66" s="144"/>
      <c r="BE66" s="144"/>
      <c r="BF66" s="144"/>
      <c r="BG66" s="144"/>
      <c r="BH66" s="144"/>
      <c r="BI66" s="144"/>
    </row>
    <row r="67" spans="2:62" ht="12" customHeight="1" x14ac:dyDescent="0.25">
      <c r="B67" s="551"/>
      <c r="C67" s="552"/>
      <c r="D67" s="552"/>
      <c r="E67" s="552"/>
      <c r="F67" s="552"/>
      <c r="G67" s="552"/>
      <c r="H67" s="552"/>
      <c r="I67" s="552"/>
      <c r="J67" s="552"/>
      <c r="K67" s="552"/>
      <c r="L67" s="552"/>
      <c r="M67" s="552"/>
      <c r="N67" s="552"/>
      <c r="O67" s="552"/>
      <c r="P67" s="552"/>
      <c r="Q67" s="553"/>
      <c r="R67" s="472"/>
      <c r="S67" s="473"/>
      <c r="T67" s="473"/>
      <c r="U67" s="473"/>
      <c r="V67" s="473"/>
      <c r="W67" s="473"/>
      <c r="X67" s="473"/>
      <c r="Y67" s="473"/>
      <c r="Z67" s="473"/>
      <c r="AA67" s="473"/>
      <c r="AB67" s="474"/>
      <c r="AC67" s="472"/>
      <c r="AD67" s="473"/>
      <c r="AE67" s="473"/>
      <c r="AF67" s="473"/>
      <c r="AG67" s="473"/>
      <c r="AH67" s="473"/>
      <c r="AI67" s="473"/>
      <c r="AJ67" s="473"/>
      <c r="AK67" s="473"/>
      <c r="AL67" s="474"/>
      <c r="AM67" s="300"/>
      <c r="AN67" s="548"/>
      <c r="AO67" s="548"/>
      <c r="AP67" s="548"/>
      <c r="AQ67" s="548"/>
      <c r="AR67" s="548"/>
      <c r="AS67" s="548"/>
      <c r="AT67" s="548"/>
      <c r="AU67" s="548"/>
      <c r="AV67" s="548"/>
      <c r="AW67" s="307"/>
      <c r="AX67" s="140"/>
      <c r="AZ67" s="144"/>
      <c r="BA67" s="144"/>
      <c r="BB67" s="144"/>
      <c r="BC67" s="144"/>
      <c r="BD67" s="144"/>
      <c r="BE67" s="144"/>
      <c r="BF67" s="144"/>
      <c r="BG67" s="144"/>
      <c r="BH67" s="144"/>
      <c r="BI67" s="144"/>
    </row>
    <row r="68" spans="2:62" ht="12" customHeight="1" x14ac:dyDescent="0.25">
      <c r="B68" s="485"/>
      <c r="C68" s="549"/>
      <c r="D68" s="549"/>
      <c r="E68" s="549"/>
      <c r="F68" s="549"/>
      <c r="G68" s="549"/>
      <c r="H68" s="549"/>
      <c r="I68" s="549"/>
      <c r="J68" s="549"/>
      <c r="K68" s="549"/>
      <c r="L68" s="549"/>
      <c r="M68" s="549"/>
      <c r="N68" s="549"/>
      <c r="O68" s="549"/>
      <c r="P68" s="549"/>
      <c r="Q68" s="550"/>
      <c r="R68" s="469"/>
      <c r="S68" s="470"/>
      <c r="T68" s="470"/>
      <c r="U68" s="470"/>
      <c r="V68" s="470"/>
      <c r="W68" s="470"/>
      <c r="X68" s="470"/>
      <c r="Y68" s="470"/>
      <c r="Z68" s="470"/>
      <c r="AA68" s="470"/>
      <c r="AB68" s="471"/>
      <c r="AC68" s="469"/>
      <c r="AD68" s="470"/>
      <c r="AE68" s="470"/>
      <c r="AF68" s="470"/>
      <c r="AG68" s="470"/>
      <c r="AH68" s="470"/>
      <c r="AI68" s="470"/>
      <c r="AJ68" s="470"/>
      <c r="AK68" s="470"/>
      <c r="AL68" s="471"/>
      <c r="AM68" s="300"/>
      <c r="AN68" s="548"/>
      <c r="AO68" s="548"/>
      <c r="AP68" s="548"/>
      <c r="AQ68" s="548"/>
      <c r="AR68" s="548"/>
      <c r="AS68" s="548"/>
      <c r="AT68" s="548"/>
      <c r="AU68" s="548"/>
      <c r="AV68" s="548"/>
      <c r="AW68" s="307"/>
      <c r="AX68" s="140"/>
      <c r="AZ68" s="144"/>
      <c r="BA68" s="144"/>
      <c r="BB68" s="144"/>
      <c r="BC68" s="144"/>
      <c r="BD68" s="144"/>
      <c r="BE68" s="144"/>
      <c r="BF68" s="144"/>
      <c r="BG68" s="144"/>
      <c r="BH68" s="144"/>
      <c r="BI68" s="144"/>
    </row>
    <row r="69" spans="2:62" ht="12" customHeight="1" x14ac:dyDescent="0.25">
      <c r="B69" s="551"/>
      <c r="C69" s="552"/>
      <c r="D69" s="552"/>
      <c r="E69" s="552"/>
      <c r="F69" s="552"/>
      <c r="G69" s="552"/>
      <c r="H69" s="552"/>
      <c r="I69" s="552"/>
      <c r="J69" s="552"/>
      <c r="K69" s="552"/>
      <c r="L69" s="552"/>
      <c r="M69" s="552"/>
      <c r="N69" s="552"/>
      <c r="O69" s="552"/>
      <c r="P69" s="552"/>
      <c r="Q69" s="553"/>
      <c r="R69" s="472"/>
      <c r="S69" s="473"/>
      <c r="T69" s="473"/>
      <c r="U69" s="473"/>
      <c r="V69" s="473"/>
      <c r="W69" s="473"/>
      <c r="X69" s="473"/>
      <c r="Y69" s="473"/>
      <c r="Z69" s="473"/>
      <c r="AA69" s="473"/>
      <c r="AB69" s="474"/>
      <c r="AC69" s="472"/>
      <c r="AD69" s="473"/>
      <c r="AE69" s="473"/>
      <c r="AF69" s="473"/>
      <c r="AG69" s="473"/>
      <c r="AH69" s="473"/>
      <c r="AI69" s="473"/>
      <c r="AJ69" s="473"/>
      <c r="AK69" s="473"/>
      <c r="AL69" s="474"/>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81"/>
      <c r="C70" s="482"/>
      <c r="D70" s="482"/>
      <c r="E70" s="482"/>
      <c r="F70" s="482"/>
      <c r="G70" s="482"/>
      <c r="H70" s="482"/>
      <c r="I70" s="482"/>
      <c r="J70" s="482"/>
      <c r="K70" s="482"/>
      <c r="L70" s="482"/>
      <c r="M70" s="482"/>
      <c r="N70" s="482"/>
      <c r="O70" s="482"/>
      <c r="P70" s="482"/>
      <c r="Q70" s="482"/>
      <c r="R70" s="469"/>
      <c r="S70" s="470"/>
      <c r="T70" s="470"/>
      <c r="U70" s="470"/>
      <c r="V70" s="470"/>
      <c r="W70" s="470"/>
      <c r="X70" s="470"/>
      <c r="Y70" s="470"/>
      <c r="Z70" s="470"/>
      <c r="AA70" s="470"/>
      <c r="AB70" s="471"/>
      <c r="AC70" s="469"/>
      <c r="AD70" s="470"/>
      <c r="AE70" s="470"/>
      <c r="AF70" s="470"/>
      <c r="AG70" s="470"/>
      <c r="AH70" s="470"/>
      <c r="AI70" s="470"/>
      <c r="AJ70" s="470"/>
      <c r="AK70" s="470"/>
      <c r="AL70" s="471"/>
      <c r="AM70" s="300"/>
      <c r="AN70" s="548"/>
      <c r="AO70" s="548"/>
      <c r="AP70" s="548"/>
      <c r="AQ70" s="548"/>
      <c r="AR70" s="548"/>
      <c r="AS70" s="548"/>
      <c r="AT70" s="548"/>
      <c r="AU70" s="548"/>
      <c r="AV70" s="548"/>
      <c r="AW70" s="307"/>
      <c r="AX70" s="140"/>
      <c r="AY70" s="142"/>
      <c r="AZ70" s="147"/>
      <c r="BA70" s="147"/>
      <c r="BB70" s="147"/>
      <c r="BC70" s="147"/>
      <c r="BD70" s="148"/>
      <c r="BE70" s="148"/>
      <c r="BF70" s="148"/>
      <c r="BG70" s="148"/>
      <c r="BH70" s="148"/>
      <c r="BI70" s="148"/>
      <c r="BJ70" s="140"/>
    </row>
    <row r="71" spans="2:62" ht="12" customHeight="1" x14ac:dyDescent="0.25">
      <c r="B71" s="483"/>
      <c r="C71" s="484"/>
      <c r="D71" s="484"/>
      <c r="E71" s="484"/>
      <c r="F71" s="484"/>
      <c r="G71" s="484"/>
      <c r="H71" s="484"/>
      <c r="I71" s="484"/>
      <c r="J71" s="484"/>
      <c r="K71" s="484"/>
      <c r="L71" s="484"/>
      <c r="M71" s="484"/>
      <c r="N71" s="484"/>
      <c r="O71" s="484"/>
      <c r="P71" s="484"/>
      <c r="Q71" s="484"/>
      <c r="R71" s="472"/>
      <c r="S71" s="473"/>
      <c r="T71" s="473"/>
      <c r="U71" s="473"/>
      <c r="V71" s="473"/>
      <c r="W71" s="473"/>
      <c r="X71" s="473"/>
      <c r="Y71" s="473"/>
      <c r="Z71" s="473"/>
      <c r="AA71" s="473"/>
      <c r="AB71" s="474"/>
      <c r="AC71" s="472"/>
      <c r="AD71" s="473"/>
      <c r="AE71" s="473"/>
      <c r="AF71" s="473"/>
      <c r="AG71" s="473"/>
      <c r="AH71" s="473"/>
      <c r="AI71" s="473"/>
      <c r="AJ71" s="473"/>
      <c r="AK71" s="473"/>
      <c r="AL71" s="474"/>
      <c r="AM71" s="300"/>
      <c r="AN71" s="548"/>
      <c r="AO71" s="548"/>
      <c r="AP71" s="548"/>
      <c r="AQ71" s="548"/>
      <c r="AR71" s="548"/>
      <c r="AS71" s="548"/>
      <c r="AT71" s="548"/>
      <c r="AU71" s="548"/>
      <c r="AV71" s="548"/>
      <c r="AW71" s="307"/>
      <c r="AX71" s="140"/>
      <c r="AY71" s="140"/>
      <c r="AZ71" s="475"/>
      <c r="BA71" s="475"/>
      <c r="BB71" s="475"/>
      <c r="BC71" s="475"/>
      <c r="BD71" s="475"/>
      <c r="BE71" s="475"/>
      <c r="BF71" s="475"/>
      <c r="BG71" s="475"/>
      <c r="BH71" s="475"/>
      <c r="BI71" s="475"/>
    </row>
    <row r="72" spans="2:62" ht="12" customHeight="1" x14ac:dyDescent="0.25">
      <c r="B72" s="481"/>
      <c r="C72" s="482"/>
      <c r="D72" s="482"/>
      <c r="E72" s="482"/>
      <c r="F72" s="482"/>
      <c r="G72" s="482"/>
      <c r="H72" s="482"/>
      <c r="I72" s="482"/>
      <c r="J72" s="482"/>
      <c r="K72" s="482"/>
      <c r="L72" s="482"/>
      <c r="M72" s="482"/>
      <c r="N72" s="482"/>
      <c r="O72" s="482"/>
      <c r="P72" s="482"/>
      <c r="Q72" s="482"/>
      <c r="R72" s="469"/>
      <c r="S72" s="470"/>
      <c r="T72" s="470"/>
      <c r="U72" s="470"/>
      <c r="V72" s="470"/>
      <c r="W72" s="470"/>
      <c r="X72" s="470"/>
      <c r="Y72" s="470"/>
      <c r="Z72" s="470"/>
      <c r="AA72" s="470"/>
      <c r="AB72" s="471"/>
      <c r="AC72" s="469"/>
      <c r="AD72" s="470"/>
      <c r="AE72" s="470"/>
      <c r="AF72" s="470"/>
      <c r="AG72" s="470"/>
      <c r="AH72" s="470"/>
      <c r="AI72" s="470"/>
      <c r="AJ72" s="470"/>
      <c r="AK72" s="470"/>
      <c r="AL72" s="471"/>
      <c r="AM72" s="300"/>
      <c r="AN72" s="548"/>
      <c r="AO72" s="548"/>
      <c r="AP72" s="548"/>
      <c r="AQ72" s="548"/>
      <c r="AR72" s="548"/>
      <c r="AS72" s="548"/>
      <c r="AT72" s="548"/>
      <c r="AU72" s="548"/>
      <c r="AV72" s="548"/>
      <c r="AW72" s="309"/>
      <c r="AY72" s="140"/>
      <c r="AZ72" s="146">
        <f>SUM(AC36:AL79)+AN44</f>
        <v>0</v>
      </c>
      <c r="BA72" s="144"/>
      <c r="BB72" s="144"/>
      <c r="BC72" s="144"/>
      <c r="BD72" s="144"/>
      <c r="BE72" s="144"/>
      <c r="BF72" s="144"/>
      <c r="BG72" s="144"/>
      <c r="BH72" s="144"/>
      <c r="BI72" s="144"/>
    </row>
    <row r="73" spans="2:62" ht="12" customHeight="1" x14ac:dyDescent="0.2">
      <c r="B73" s="483"/>
      <c r="C73" s="484"/>
      <c r="D73" s="484"/>
      <c r="E73" s="484"/>
      <c r="F73" s="484"/>
      <c r="G73" s="484"/>
      <c r="H73" s="484"/>
      <c r="I73" s="484"/>
      <c r="J73" s="484"/>
      <c r="K73" s="484"/>
      <c r="L73" s="484"/>
      <c r="M73" s="484"/>
      <c r="N73" s="484"/>
      <c r="O73" s="484"/>
      <c r="P73" s="484"/>
      <c r="Q73" s="484"/>
      <c r="R73" s="472"/>
      <c r="S73" s="473"/>
      <c r="T73" s="473"/>
      <c r="U73" s="473"/>
      <c r="V73" s="473"/>
      <c r="W73" s="473"/>
      <c r="X73" s="473"/>
      <c r="Y73" s="473"/>
      <c r="Z73" s="473"/>
      <c r="AA73" s="473"/>
      <c r="AB73" s="474"/>
      <c r="AC73" s="472"/>
      <c r="AD73" s="473"/>
      <c r="AE73" s="473"/>
      <c r="AF73" s="473"/>
      <c r="AG73" s="473"/>
      <c r="AH73" s="473"/>
      <c r="AI73" s="473"/>
      <c r="AJ73" s="473"/>
      <c r="AK73" s="473"/>
      <c r="AL73" s="474"/>
      <c r="AM73" s="300"/>
      <c r="AN73" s="310"/>
      <c r="AO73" s="310"/>
      <c r="AP73" s="310"/>
      <c r="AQ73" s="310"/>
      <c r="AR73" s="310"/>
      <c r="AS73" s="310"/>
      <c r="AT73" s="310"/>
      <c r="AU73" s="310"/>
      <c r="AV73" s="310"/>
      <c r="AW73" s="309"/>
      <c r="AX73" s="142"/>
      <c r="AY73" s="140"/>
      <c r="AZ73" s="475" cm="1">
        <f t="array" ref="AZ73">SUM(AC36:AL79+AN44)</f>
        <v>0</v>
      </c>
      <c r="BA73" s="476"/>
      <c r="BB73" s="476"/>
      <c r="BC73" s="476"/>
      <c r="BD73" s="476"/>
      <c r="BE73" s="476"/>
      <c r="BF73" s="476"/>
      <c r="BG73" s="476"/>
      <c r="BH73" s="144"/>
      <c r="BI73" s="144"/>
    </row>
    <row r="74" spans="2:62" ht="12" customHeight="1" x14ac:dyDescent="0.2">
      <c r="B74" s="481"/>
      <c r="C74" s="482"/>
      <c r="D74" s="482"/>
      <c r="E74" s="482"/>
      <c r="F74" s="482"/>
      <c r="G74" s="482"/>
      <c r="H74" s="482"/>
      <c r="I74" s="482"/>
      <c r="J74" s="482"/>
      <c r="K74" s="482"/>
      <c r="L74" s="482"/>
      <c r="M74" s="482"/>
      <c r="N74" s="482"/>
      <c r="O74" s="482"/>
      <c r="P74" s="482"/>
      <c r="Q74" s="482"/>
      <c r="R74" s="469"/>
      <c r="S74" s="470"/>
      <c r="T74" s="470"/>
      <c r="U74" s="470"/>
      <c r="V74" s="470"/>
      <c r="W74" s="470"/>
      <c r="X74" s="470"/>
      <c r="Y74" s="470"/>
      <c r="Z74" s="470"/>
      <c r="AA74" s="470"/>
      <c r="AB74" s="471"/>
      <c r="AC74" s="469"/>
      <c r="AD74" s="470"/>
      <c r="AE74" s="470"/>
      <c r="AF74" s="470"/>
      <c r="AG74" s="470"/>
      <c r="AH74" s="470"/>
      <c r="AI74" s="470"/>
      <c r="AJ74" s="470"/>
      <c r="AK74" s="470"/>
      <c r="AL74" s="471"/>
      <c r="AM74" s="300"/>
      <c r="AN74" s="310"/>
      <c r="AO74" s="310"/>
      <c r="AP74" s="310"/>
      <c r="AQ74" s="310"/>
      <c r="AR74" s="310"/>
      <c r="AS74" s="310"/>
      <c r="AT74" s="310"/>
      <c r="AU74" s="310"/>
      <c r="AV74" s="310"/>
      <c r="AW74" s="309"/>
      <c r="AX74" s="142"/>
      <c r="AY74" s="140"/>
      <c r="AZ74" s="140"/>
    </row>
    <row r="75" spans="2:62" ht="12" customHeight="1" x14ac:dyDescent="0.2">
      <c r="B75" s="483"/>
      <c r="C75" s="484"/>
      <c r="D75" s="484"/>
      <c r="E75" s="484"/>
      <c r="F75" s="484"/>
      <c r="G75" s="484"/>
      <c r="H75" s="484"/>
      <c r="I75" s="484"/>
      <c r="J75" s="484"/>
      <c r="K75" s="484"/>
      <c r="L75" s="484"/>
      <c r="M75" s="484"/>
      <c r="N75" s="484"/>
      <c r="O75" s="484"/>
      <c r="P75" s="484"/>
      <c r="Q75" s="484"/>
      <c r="R75" s="472"/>
      <c r="S75" s="473"/>
      <c r="T75" s="473"/>
      <c r="U75" s="473"/>
      <c r="V75" s="473"/>
      <c r="W75" s="473"/>
      <c r="X75" s="473"/>
      <c r="Y75" s="473"/>
      <c r="Z75" s="473"/>
      <c r="AA75" s="473"/>
      <c r="AB75" s="474"/>
      <c r="AC75" s="472"/>
      <c r="AD75" s="473"/>
      <c r="AE75" s="473"/>
      <c r="AF75" s="473"/>
      <c r="AG75" s="473"/>
      <c r="AH75" s="473"/>
      <c r="AI75" s="473"/>
      <c r="AJ75" s="473"/>
      <c r="AK75" s="473"/>
      <c r="AL75" s="474"/>
      <c r="AM75" s="300"/>
      <c r="AN75" s="308"/>
      <c r="AO75" s="308"/>
      <c r="AP75" s="308"/>
      <c r="AQ75" s="308"/>
      <c r="AR75" s="308"/>
      <c r="AS75" s="308"/>
      <c r="AT75" s="308"/>
      <c r="AU75" s="308"/>
      <c r="AV75" s="308"/>
      <c r="AW75" s="309"/>
      <c r="AX75" s="142"/>
      <c r="AY75" s="140"/>
      <c r="AZ75" s="140"/>
    </row>
    <row r="76" spans="2:62" ht="12" customHeight="1" x14ac:dyDescent="0.2">
      <c r="B76" s="481"/>
      <c r="C76" s="482"/>
      <c r="D76" s="482"/>
      <c r="E76" s="482"/>
      <c r="F76" s="482"/>
      <c r="G76" s="482"/>
      <c r="H76" s="482"/>
      <c r="I76" s="482"/>
      <c r="J76" s="482"/>
      <c r="K76" s="482"/>
      <c r="L76" s="482"/>
      <c r="M76" s="482"/>
      <c r="N76" s="482"/>
      <c r="O76" s="482"/>
      <c r="P76" s="482"/>
      <c r="Q76" s="482"/>
      <c r="R76" s="469"/>
      <c r="S76" s="470"/>
      <c r="T76" s="470"/>
      <c r="U76" s="470"/>
      <c r="V76" s="470"/>
      <c r="W76" s="470"/>
      <c r="X76" s="470"/>
      <c r="Y76" s="470"/>
      <c r="Z76" s="470"/>
      <c r="AA76" s="470"/>
      <c r="AB76" s="471"/>
      <c r="AC76" s="469"/>
      <c r="AD76" s="470"/>
      <c r="AE76" s="470"/>
      <c r="AF76" s="470"/>
      <c r="AG76" s="470"/>
      <c r="AH76" s="470"/>
      <c r="AI76" s="470"/>
      <c r="AJ76" s="470"/>
      <c r="AK76" s="470"/>
      <c r="AL76" s="471"/>
      <c r="AM76" s="300"/>
      <c r="AN76" s="308"/>
      <c r="AO76" s="308"/>
      <c r="AP76" s="308"/>
      <c r="AQ76" s="308"/>
      <c r="AR76" s="308"/>
      <c r="AS76" s="308"/>
      <c r="AT76" s="308"/>
      <c r="AU76" s="308"/>
      <c r="AV76" s="308"/>
      <c r="AW76" s="309"/>
      <c r="AX76" s="142"/>
      <c r="AY76" s="140"/>
      <c r="AZ76" s="140"/>
    </row>
    <row r="77" spans="2:62" ht="12" customHeight="1" x14ac:dyDescent="0.2">
      <c r="B77" s="483"/>
      <c r="C77" s="484"/>
      <c r="D77" s="484"/>
      <c r="E77" s="484"/>
      <c r="F77" s="484"/>
      <c r="G77" s="484"/>
      <c r="H77" s="484"/>
      <c r="I77" s="484"/>
      <c r="J77" s="484"/>
      <c r="K77" s="484"/>
      <c r="L77" s="484"/>
      <c r="M77" s="484"/>
      <c r="N77" s="484"/>
      <c r="O77" s="484"/>
      <c r="P77" s="484"/>
      <c r="Q77" s="484"/>
      <c r="R77" s="472"/>
      <c r="S77" s="473"/>
      <c r="T77" s="473"/>
      <c r="U77" s="473"/>
      <c r="V77" s="473"/>
      <c r="W77" s="473"/>
      <c r="X77" s="473"/>
      <c r="Y77" s="473"/>
      <c r="Z77" s="473"/>
      <c r="AA77" s="473"/>
      <c r="AB77" s="474"/>
      <c r="AC77" s="472"/>
      <c r="AD77" s="473"/>
      <c r="AE77" s="473"/>
      <c r="AF77" s="473"/>
      <c r="AG77" s="473"/>
      <c r="AH77" s="473"/>
      <c r="AI77" s="473"/>
      <c r="AJ77" s="473"/>
      <c r="AK77" s="473"/>
      <c r="AL77" s="474"/>
      <c r="AM77" s="300"/>
      <c r="AN77" s="308"/>
      <c r="AO77" s="308"/>
      <c r="AP77" s="308"/>
      <c r="AQ77" s="308"/>
      <c r="AR77" s="308"/>
      <c r="AS77" s="308"/>
      <c r="AT77" s="308"/>
      <c r="AU77" s="308"/>
      <c r="AV77" s="308"/>
      <c r="AW77" s="309"/>
      <c r="AX77" s="142"/>
      <c r="AY77" s="140"/>
      <c r="AZ77" s="140"/>
    </row>
    <row r="78" spans="2:62" ht="12" customHeight="1" x14ac:dyDescent="0.2">
      <c r="B78" s="485"/>
      <c r="C78" s="486"/>
      <c r="D78" s="486"/>
      <c r="E78" s="486"/>
      <c r="F78" s="486"/>
      <c r="G78" s="486"/>
      <c r="H78" s="486"/>
      <c r="I78" s="486"/>
      <c r="J78" s="486"/>
      <c r="K78" s="486"/>
      <c r="L78" s="486"/>
      <c r="M78" s="486"/>
      <c r="N78" s="486"/>
      <c r="O78" s="486"/>
      <c r="P78" s="486"/>
      <c r="Q78" s="486"/>
      <c r="R78" s="469"/>
      <c r="S78" s="470"/>
      <c r="T78" s="470"/>
      <c r="U78" s="470"/>
      <c r="V78" s="470"/>
      <c r="W78" s="470"/>
      <c r="X78" s="470"/>
      <c r="Y78" s="470"/>
      <c r="Z78" s="470"/>
      <c r="AA78" s="470"/>
      <c r="AB78" s="471"/>
      <c r="AC78" s="469"/>
      <c r="AD78" s="470"/>
      <c r="AE78" s="470"/>
      <c r="AF78" s="470"/>
      <c r="AG78" s="470"/>
      <c r="AH78" s="470"/>
      <c r="AI78" s="470"/>
      <c r="AJ78" s="470"/>
      <c r="AK78" s="470"/>
      <c r="AL78" s="471"/>
      <c r="AM78" s="300"/>
      <c r="AN78" s="308"/>
      <c r="AO78" s="308"/>
      <c r="AP78" s="308"/>
      <c r="AQ78" s="308"/>
      <c r="AR78" s="308"/>
      <c r="AS78" s="308"/>
      <c r="AT78" s="308"/>
      <c r="AU78" s="308"/>
      <c r="AV78" s="308"/>
      <c r="AW78" s="309"/>
      <c r="AX78" s="142"/>
      <c r="AY78" s="140"/>
      <c r="AZ78" s="140"/>
    </row>
    <row r="79" spans="2:62" ht="12" customHeight="1" x14ac:dyDescent="0.2">
      <c r="B79" s="487"/>
      <c r="C79" s="488"/>
      <c r="D79" s="488"/>
      <c r="E79" s="488"/>
      <c r="F79" s="488"/>
      <c r="G79" s="488"/>
      <c r="H79" s="488"/>
      <c r="I79" s="488"/>
      <c r="J79" s="488"/>
      <c r="K79" s="488"/>
      <c r="L79" s="488"/>
      <c r="M79" s="488"/>
      <c r="N79" s="488"/>
      <c r="O79" s="488"/>
      <c r="P79" s="488"/>
      <c r="Q79" s="488"/>
      <c r="R79" s="472"/>
      <c r="S79" s="473"/>
      <c r="T79" s="473"/>
      <c r="U79" s="473"/>
      <c r="V79" s="473"/>
      <c r="W79" s="473"/>
      <c r="X79" s="473"/>
      <c r="Y79" s="473"/>
      <c r="Z79" s="473"/>
      <c r="AA79" s="473"/>
      <c r="AB79" s="474"/>
      <c r="AC79" s="472"/>
      <c r="AD79" s="473"/>
      <c r="AE79" s="473"/>
      <c r="AF79" s="473"/>
      <c r="AG79" s="473"/>
      <c r="AH79" s="473"/>
      <c r="AI79" s="473"/>
      <c r="AJ79" s="473"/>
      <c r="AK79" s="473"/>
      <c r="AL79" s="474"/>
      <c r="AM79" s="311"/>
      <c r="AN79" s="312"/>
      <c r="AO79" s="312"/>
      <c r="AP79" s="312"/>
      <c r="AQ79" s="312"/>
      <c r="AR79" s="312"/>
      <c r="AS79" s="312"/>
      <c r="AT79" s="312"/>
      <c r="AU79" s="313"/>
      <c r="AV79" s="313"/>
      <c r="AW79" s="314"/>
      <c r="AX79" s="142"/>
      <c r="AY79" s="140"/>
      <c r="AZ79" s="140"/>
    </row>
    <row r="80" spans="2:62" ht="18" customHeight="1" x14ac:dyDescent="0.2">
      <c r="B80" s="232"/>
      <c r="C80" s="232" t="s">
        <v>110</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18" t="s">
        <v>73</v>
      </c>
      <c r="C82" s="518"/>
      <c r="D82" s="518"/>
      <c r="E82" s="518"/>
      <c r="F82" s="518"/>
      <c r="G82" s="518"/>
      <c r="H82" s="518"/>
      <c r="I82" s="518"/>
      <c r="J82" s="518"/>
      <c r="K82" s="518"/>
      <c r="L82" s="518"/>
      <c r="M82" s="518"/>
      <c r="N82" s="518"/>
      <c r="O82" s="518"/>
      <c r="P82" s="518"/>
      <c r="Q82" s="518"/>
      <c r="R82" s="518"/>
      <c r="S82" s="518"/>
      <c r="T82" s="518"/>
      <c r="U82" s="518"/>
      <c r="V82" s="518"/>
      <c r="W82" s="518"/>
      <c r="X82" s="518"/>
      <c r="Y82" s="518"/>
      <c r="Z82" s="518"/>
      <c r="AA82" s="518"/>
      <c r="AB82" s="518"/>
      <c r="AC82" s="518"/>
      <c r="AD82" s="518"/>
      <c r="AE82" s="518"/>
      <c r="AF82" s="518"/>
      <c r="AG82" s="518"/>
      <c r="AH82" s="518"/>
      <c r="AI82" s="518"/>
      <c r="AJ82" s="518"/>
      <c r="AK82" s="518"/>
      <c r="AL82" s="518"/>
      <c r="AM82" s="518"/>
      <c r="AN82" s="518"/>
      <c r="AO82" s="518"/>
      <c r="AP82" s="518"/>
      <c r="AQ82" s="518"/>
      <c r="AR82" s="518"/>
      <c r="AS82" s="518"/>
      <c r="AT82" s="518"/>
      <c r="AU82" s="518"/>
      <c r="AV82" s="518"/>
      <c r="AW82" s="518"/>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58" t="s">
        <v>74</v>
      </c>
      <c r="M84" s="558"/>
      <c r="N84" s="558"/>
      <c r="O84" s="558"/>
      <c r="P84" s="558"/>
      <c r="Q84" s="284"/>
      <c r="R84" s="284"/>
      <c r="S84" s="284"/>
      <c r="T84" s="284"/>
      <c r="U84" s="284"/>
      <c r="V84" s="284"/>
      <c r="W84" s="284"/>
      <c r="X84" s="557" t="s">
        <v>75</v>
      </c>
      <c r="Y84" s="557"/>
      <c r="Z84" s="557"/>
      <c r="AA84" s="557"/>
      <c r="AB84" s="557"/>
      <c r="AC84" s="557"/>
      <c r="AD84" s="247"/>
      <c r="AE84" s="247"/>
      <c r="AF84" s="247"/>
      <c r="AG84" s="247"/>
      <c r="AH84" s="247"/>
      <c r="AI84" s="558" t="s">
        <v>164</v>
      </c>
      <c r="AJ84" s="558"/>
      <c r="AK84" s="558"/>
      <c r="AL84" s="558"/>
      <c r="AM84" s="558"/>
      <c r="AN84" s="558"/>
      <c r="AO84" s="558"/>
      <c r="AP84" s="558"/>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59">
        <f>SUM(R36:AB79)</f>
        <v>0</v>
      </c>
      <c r="M86" s="560"/>
      <c r="N86" s="560"/>
      <c r="O86" s="560"/>
      <c r="P86" s="560"/>
      <c r="Q86" s="561"/>
      <c r="R86" s="288"/>
      <c r="S86" s="288"/>
      <c r="T86" s="289"/>
      <c r="U86" s="592" t="s">
        <v>76</v>
      </c>
      <c r="V86" s="592"/>
      <c r="W86" s="288"/>
      <c r="X86" s="559">
        <f>IF(AND(AH24="Abondement unilatéral",M15="Salarié"),(SUM(AC36:AL79)+AN44)*0.903,(SUM(AC36:AL79)+AN44))</f>
        <v>0</v>
      </c>
      <c r="Y86" s="560"/>
      <c r="Z86" s="560"/>
      <c r="AA86" s="560"/>
      <c r="AB86" s="560"/>
      <c r="AC86" s="561"/>
      <c r="AD86" s="237"/>
      <c r="AE86" s="237"/>
      <c r="AF86" s="290" t="s">
        <v>77</v>
      </c>
      <c r="AG86" s="237"/>
      <c r="AH86" s="290"/>
      <c r="AI86" s="237"/>
      <c r="AJ86" s="237"/>
      <c r="AK86" s="554">
        <f>L86+X86</f>
        <v>0</v>
      </c>
      <c r="AL86" s="555"/>
      <c r="AM86" s="555"/>
      <c r="AN86" s="555"/>
      <c r="AO86" s="556"/>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75"/>
      <c r="H88" s="575"/>
      <c r="I88" s="575"/>
      <c r="J88" s="575"/>
      <c r="K88" s="152"/>
      <c r="L88" s="574"/>
      <c r="M88" s="574"/>
      <c r="N88" s="574"/>
      <c r="O88" s="152"/>
      <c r="P88" s="152"/>
      <c r="R88" s="153"/>
      <c r="S88" s="154"/>
      <c r="T88" s="154"/>
      <c r="U88" s="154"/>
      <c r="V88" s="155"/>
      <c r="W88" s="156"/>
      <c r="X88" s="153"/>
      <c r="Y88" s="154"/>
      <c r="Z88" s="154"/>
      <c r="AA88" s="154"/>
      <c r="AB88" s="154"/>
      <c r="AC88" s="153"/>
      <c r="AD88" s="154"/>
      <c r="AE88" s="157"/>
      <c r="AF88" s="573"/>
      <c r="AG88" s="573"/>
      <c r="AH88" s="573"/>
      <c r="AI88" s="153"/>
      <c r="AJ88" s="153"/>
      <c r="AK88" s="154"/>
      <c r="AU88" s="101"/>
      <c r="AV88" s="101"/>
      <c r="AW88" s="94"/>
      <c r="AX88" s="158"/>
      <c r="AY88" s="159"/>
      <c r="AZ88" s="159"/>
    </row>
    <row r="89" spans="2:85" ht="19.5" x14ac:dyDescent="0.25">
      <c r="B89" s="563" t="s">
        <v>85</v>
      </c>
      <c r="C89" s="564"/>
      <c r="D89" s="564"/>
      <c r="E89" s="564"/>
      <c r="F89" s="564"/>
      <c r="G89" s="564"/>
      <c r="H89" s="564"/>
      <c r="I89" s="564"/>
      <c r="J89" s="564"/>
      <c r="K89" s="564"/>
      <c r="L89" s="564"/>
      <c r="M89" s="564"/>
      <c r="N89" s="564"/>
      <c r="O89" s="564"/>
      <c r="P89" s="564"/>
      <c r="Q89" s="564"/>
      <c r="R89" s="564"/>
      <c r="S89" s="564"/>
      <c r="T89" s="564"/>
      <c r="U89" s="564"/>
      <c r="V89" s="564"/>
      <c r="W89" s="564"/>
      <c r="X89" s="564"/>
      <c r="Y89" s="564"/>
      <c r="Z89" s="564"/>
      <c r="AA89" s="564"/>
      <c r="AB89" s="564"/>
      <c r="AC89" s="564"/>
      <c r="AD89" s="564"/>
      <c r="AE89" s="564"/>
      <c r="AF89" s="564"/>
      <c r="AG89" s="564"/>
      <c r="AH89" s="564"/>
      <c r="AI89" s="564"/>
      <c r="AJ89" s="564"/>
      <c r="AK89" s="564"/>
      <c r="AL89" s="564"/>
      <c r="AM89" s="564"/>
      <c r="AN89" s="564"/>
      <c r="AO89" s="564"/>
      <c r="AP89" s="564"/>
      <c r="AQ89" s="564"/>
      <c r="AR89" s="564"/>
      <c r="AS89" s="564"/>
      <c r="AT89" s="564"/>
      <c r="AU89" s="564"/>
      <c r="AV89" s="564"/>
      <c r="AW89" s="565"/>
      <c r="AX89" s="140"/>
      <c r="AY89" s="140"/>
      <c r="AZ89" s="140"/>
    </row>
    <row r="90" spans="2:85" s="162" customFormat="1" ht="35.25" customHeight="1" x14ac:dyDescent="0.25">
      <c r="B90" s="423" t="s">
        <v>112</v>
      </c>
      <c r="C90" s="423"/>
      <c r="D90" s="423"/>
      <c r="E90" s="423"/>
      <c r="F90" s="423"/>
      <c r="G90" s="423"/>
      <c r="H90" s="423"/>
      <c r="I90" s="423"/>
      <c r="J90" s="423"/>
      <c r="K90" s="423"/>
      <c r="L90" s="423"/>
      <c r="M90" s="423"/>
      <c r="N90" s="423"/>
      <c r="O90" s="423"/>
      <c r="P90" s="423"/>
      <c r="Q90" s="423"/>
      <c r="R90" s="423"/>
      <c r="S90" s="423"/>
      <c r="T90" s="423"/>
      <c r="U90" s="423"/>
      <c r="V90" s="423"/>
      <c r="W90" s="423"/>
      <c r="X90" s="423"/>
      <c r="Y90" s="423"/>
      <c r="Z90" s="423"/>
      <c r="AA90" s="423"/>
      <c r="AB90" s="423"/>
      <c r="AC90" s="423"/>
      <c r="AD90" s="423"/>
      <c r="AE90" s="423"/>
      <c r="AF90" s="423"/>
      <c r="AG90" s="423"/>
      <c r="AH90" s="423"/>
      <c r="AI90" s="423"/>
      <c r="AJ90" s="423"/>
      <c r="AK90" s="423"/>
      <c r="AL90" s="423"/>
      <c r="AM90" s="423"/>
      <c r="AN90" s="423"/>
      <c r="AO90" s="423"/>
      <c r="AP90" s="423"/>
      <c r="AQ90" s="423"/>
      <c r="AR90" s="423"/>
      <c r="AS90" s="423"/>
      <c r="AT90" s="423"/>
      <c r="AU90" s="423"/>
      <c r="AV90" s="423"/>
      <c r="AW90" s="423"/>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480" t="s">
        <v>56</v>
      </c>
      <c r="H92" s="480"/>
      <c r="I92" s="480"/>
      <c r="J92" s="480"/>
      <c r="K92" s="480"/>
      <c r="L92" s="480"/>
      <c r="M92" s="480"/>
      <c r="N92" s="480"/>
      <c r="O92" s="480"/>
      <c r="P92" s="480"/>
      <c r="Q92" s="480"/>
      <c r="R92" s="480"/>
      <c r="S92" s="480"/>
      <c r="T92" s="480"/>
      <c r="U92" s="480"/>
      <c r="V92" s="480"/>
      <c r="W92" s="480"/>
      <c r="X92" s="480"/>
      <c r="Y92" s="480"/>
      <c r="Z92" s="480"/>
      <c r="AA92" s="480"/>
      <c r="AB92" s="480"/>
      <c r="AC92" s="480"/>
      <c r="AD92" s="480"/>
      <c r="AE92" s="480"/>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480" t="s">
        <v>8</v>
      </c>
      <c r="H94" s="480"/>
      <c r="I94" s="480"/>
      <c r="J94" s="480"/>
      <c r="K94" s="480"/>
      <c r="L94" s="480"/>
      <c r="M94" s="480"/>
      <c r="N94" s="480"/>
      <c r="O94" s="480"/>
      <c r="P94" s="480"/>
      <c r="Q94" s="480"/>
      <c r="R94" s="480"/>
      <c r="S94" s="480"/>
      <c r="T94" s="480"/>
      <c r="U94" s="480"/>
      <c r="V94" s="480"/>
      <c r="W94" s="480"/>
      <c r="X94" s="480"/>
      <c r="Y94" s="480"/>
      <c r="Z94" s="480"/>
      <c r="AA94" s="480"/>
      <c r="AB94" s="480"/>
      <c r="AC94" s="480"/>
      <c r="AD94" s="480"/>
      <c r="AE94" s="480"/>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68" t="s">
        <v>83</v>
      </c>
      <c r="E96" s="568"/>
      <c r="F96" s="568"/>
      <c r="G96" s="568"/>
      <c r="H96" s="568"/>
      <c r="I96" s="568"/>
      <c r="J96" s="568"/>
      <c r="K96" s="568"/>
      <c r="L96" s="568"/>
      <c r="M96" s="568"/>
      <c r="N96" s="568"/>
      <c r="O96" s="568"/>
      <c r="P96" s="568"/>
      <c r="Q96" s="568"/>
      <c r="R96" s="568"/>
      <c r="S96" s="568"/>
      <c r="T96" s="568"/>
      <c r="U96" s="568"/>
      <c r="V96" s="568"/>
      <c r="W96" s="568"/>
      <c r="X96" s="568"/>
      <c r="Y96" s="568"/>
      <c r="Z96" s="568"/>
      <c r="AA96" s="568"/>
      <c r="AB96" s="568"/>
      <c r="AC96" s="568"/>
      <c r="AD96" s="568"/>
      <c r="AE96" s="568"/>
      <c r="AF96" s="568"/>
      <c r="AG96" s="568"/>
      <c r="AH96" s="568"/>
      <c r="AI96" s="568"/>
      <c r="AJ96" s="568"/>
      <c r="AK96" s="568"/>
      <c r="AL96" s="568"/>
      <c r="AM96" s="568"/>
      <c r="AN96" s="568"/>
      <c r="AO96" s="568"/>
      <c r="AP96" s="569" t="s">
        <v>84</v>
      </c>
      <c r="AQ96" s="569"/>
      <c r="AR96" s="569"/>
      <c r="AS96" s="569"/>
      <c r="AT96" s="569"/>
      <c r="AU96" s="569"/>
      <c r="AV96" s="569"/>
      <c r="AW96" s="569"/>
      <c r="AX96" s="161"/>
      <c r="AY96" s="161"/>
      <c r="AZ96" s="161"/>
      <c r="BA96" s="162"/>
      <c r="BB96" s="162"/>
      <c r="BC96" s="162"/>
      <c r="BD96" s="162"/>
      <c r="BE96" s="162"/>
      <c r="BF96" s="162"/>
    </row>
    <row r="97" spans="2:58" s="164" customFormat="1" ht="4.5" customHeight="1" x14ac:dyDescent="0.25">
      <c r="B97" s="323"/>
      <c r="C97" s="324"/>
      <c r="D97" s="568"/>
      <c r="E97" s="568"/>
      <c r="F97" s="568"/>
      <c r="G97" s="568"/>
      <c r="H97" s="568"/>
      <c r="I97" s="568"/>
      <c r="J97" s="568"/>
      <c r="K97" s="568"/>
      <c r="L97" s="568"/>
      <c r="M97" s="568"/>
      <c r="N97" s="568"/>
      <c r="O97" s="568"/>
      <c r="P97" s="568"/>
      <c r="Q97" s="568"/>
      <c r="R97" s="568"/>
      <c r="S97" s="568"/>
      <c r="T97" s="568"/>
      <c r="U97" s="568"/>
      <c r="V97" s="568"/>
      <c r="W97" s="568"/>
      <c r="X97" s="568"/>
      <c r="Y97" s="568"/>
      <c r="Z97" s="568"/>
      <c r="AA97" s="568"/>
      <c r="AB97" s="568"/>
      <c r="AC97" s="568"/>
      <c r="AD97" s="568"/>
      <c r="AE97" s="568"/>
      <c r="AF97" s="568"/>
      <c r="AG97" s="568"/>
      <c r="AH97" s="568"/>
      <c r="AI97" s="568"/>
      <c r="AJ97" s="568"/>
      <c r="AK97" s="568"/>
      <c r="AL97" s="568"/>
      <c r="AM97" s="568"/>
      <c r="AN97" s="568"/>
      <c r="AO97" s="568"/>
      <c r="AP97" s="569"/>
      <c r="AQ97" s="569"/>
      <c r="AR97" s="569"/>
      <c r="AS97" s="569"/>
      <c r="AT97" s="569"/>
      <c r="AU97" s="569"/>
      <c r="AV97" s="569"/>
      <c r="AW97" s="569"/>
      <c r="AX97" s="161"/>
      <c r="AY97" s="161"/>
      <c r="AZ97" s="161"/>
      <c r="BA97" s="162"/>
      <c r="BB97" s="162"/>
      <c r="BC97" s="162"/>
      <c r="BD97" s="162"/>
      <c r="BE97" s="162"/>
      <c r="BF97" s="162"/>
    </row>
    <row r="98" spans="2:58" s="164" customFormat="1" ht="5.25" customHeight="1" x14ac:dyDescent="0.25">
      <c r="B98" s="323"/>
      <c r="C98" s="324"/>
      <c r="D98" s="568"/>
      <c r="E98" s="568"/>
      <c r="F98" s="568"/>
      <c r="G98" s="568"/>
      <c r="H98" s="568"/>
      <c r="I98" s="568"/>
      <c r="J98" s="568"/>
      <c r="K98" s="568"/>
      <c r="L98" s="568"/>
      <c r="M98" s="568"/>
      <c r="N98" s="568"/>
      <c r="O98" s="568"/>
      <c r="P98" s="568"/>
      <c r="Q98" s="568"/>
      <c r="R98" s="568"/>
      <c r="S98" s="568"/>
      <c r="T98" s="568"/>
      <c r="U98" s="568"/>
      <c r="V98" s="568"/>
      <c r="W98" s="568"/>
      <c r="X98" s="568"/>
      <c r="Y98" s="568"/>
      <c r="Z98" s="568"/>
      <c r="AA98" s="568"/>
      <c r="AB98" s="568"/>
      <c r="AC98" s="568"/>
      <c r="AD98" s="568"/>
      <c r="AE98" s="568"/>
      <c r="AF98" s="568"/>
      <c r="AG98" s="568"/>
      <c r="AH98" s="568"/>
      <c r="AI98" s="568"/>
      <c r="AJ98" s="568"/>
      <c r="AK98" s="568"/>
      <c r="AL98" s="568"/>
      <c r="AM98" s="568"/>
      <c r="AN98" s="568"/>
      <c r="AO98" s="568"/>
      <c r="AP98" s="569"/>
      <c r="AQ98" s="569"/>
      <c r="AR98" s="569"/>
      <c r="AS98" s="569"/>
      <c r="AT98" s="569"/>
      <c r="AU98" s="569"/>
      <c r="AV98" s="569"/>
      <c r="AW98" s="569"/>
      <c r="AX98" s="161"/>
      <c r="AY98" s="161"/>
      <c r="AZ98" s="161"/>
      <c r="BA98" s="162"/>
      <c r="BB98" s="162"/>
      <c r="BC98" s="162"/>
      <c r="BD98" s="162"/>
      <c r="BE98" s="162"/>
      <c r="BF98" s="162"/>
    </row>
    <row r="99" spans="2:58" s="164" customFormat="1" ht="5.25" customHeight="1" x14ac:dyDescent="0.25">
      <c r="B99" s="323"/>
      <c r="C99" s="324"/>
      <c r="D99" s="568"/>
      <c r="E99" s="568"/>
      <c r="F99" s="568"/>
      <c r="G99" s="568"/>
      <c r="H99" s="568"/>
      <c r="I99" s="568"/>
      <c r="J99" s="568"/>
      <c r="K99" s="568"/>
      <c r="L99" s="568"/>
      <c r="M99" s="568"/>
      <c r="N99" s="568"/>
      <c r="O99" s="568"/>
      <c r="P99" s="568"/>
      <c r="Q99" s="568"/>
      <c r="R99" s="568"/>
      <c r="S99" s="568"/>
      <c r="T99" s="568"/>
      <c r="U99" s="568"/>
      <c r="V99" s="568"/>
      <c r="W99" s="568"/>
      <c r="X99" s="568"/>
      <c r="Y99" s="568"/>
      <c r="Z99" s="568"/>
      <c r="AA99" s="568"/>
      <c r="AB99" s="568"/>
      <c r="AC99" s="568"/>
      <c r="AD99" s="568"/>
      <c r="AE99" s="568"/>
      <c r="AF99" s="568"/>
      <c r="AG99" s="568"/>
      <c r="AH99" s="568"/>
      <c r="AI99" s="568"/>
      <c r="AJ99" s="568"/>
      <c r="AK99" s="568"/>
      <c r="AL99" s="568"/>
      <c r="AM99" s="568"/>
      <c r="AN99" s="568"/>
      <c r="AO99" s="568"/>
      <c r="AP99" s="569"/>
      <c r="AQ99" s="569"/>
      <c r="AR99" s="569"/>
      <c r="AS99" s="569"/>
      <c r="AT99" s="569"/>
      <c r="AU99" s="569"/>
      <c r="AV99" s="569"/>
      <c r="AW99" s="569"/>
      <c r="AX99" s="161"/>
      <c r="AY99" s="161"/>
      <c r="AZ99" s="161"/>
      <c r="BA99" s="162"/>
      <c r="BB99" s="162"/>
      <c r="BC99" s="162"/>
      <c r="BD99" s="162"/>
      <c r="BE99" s="162"/>
      <c r="BF99" s="162"/>
    </row>
    <row r="100" spans="2:58" s="164" customFormat="1" ht="5.25" customHeight="1" x14ac:dyDescent="0.25">
      <c r="B100" s="323"/>
      <c r="C100" s="324"/>
      <c r="D100" s="568"/>
      <c r="E100" s="568"/>
      <c r="F100" s="568"/>
      <c r="G100" s="568"/>
      <c r="H100" s="568"/>
      <c r="I100" s="568"/>
      <c r="J100" s="568"/>
      <c r="K100" s="568"/>
      <c r="L100" s="568"/>
      <c r="M100" s="568"/>
      <c r="N100" s="568"/>
      <c r="O100" s="568"/>
      <c r="P100" s="568"/>
      <c r="Q100" s="568"/>
      <c r="R100" s="568"/>
      <c r="S100" s="568"/>
      <c r="T100" s="568"/>
      <c r="U100" s="568"/>
      <c r="V100" s="568"/>
      <c r="W100" s="568"/>
      <c r="X100" s="568"/>
      <c r="Y100" s="568"/>
      <c r="Z100" s="568"/>
      <c r="AA100" s="568"/>
      <c r="AB100" s="568"/>
      <c r="AC100" s="568"/>
      <c r="AD100" s="568"/>
      <c r="AE100" s="568"/>
      <c r="AF100" s="568"/>
      <c r="AG100" s="568"/>
      <c r="AH100" s="568"/>
      <c r="AI100" s="568"/>
      <c r="AJ100" s="568"/>
      <c r="AK100" s="568"/>
      <c r="AL100" s="568"/>
      <c r="AM100" s="568"/>
      <c r="AN100" s="568"/>
      <c r="AO100" s="568"/>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544" t="s">
        <v>86</v>
      </c>
      <c r="C104" s="544"/>
      <c r="D104" s="544"/>
      <c r="E104" s="544"/>
      <c r="F104" s="544"/>
      <c r="G104" s="544"/>
      <c r="H104" s="544"/>
      <c r="I104" s="544"/>
      <c r="J104" s="544"/>
      <c r="K104" s="544"/>
      <c r="L104" s="544"/>
      <c r="M104" s="544"/>
      <c r="N104" s="544"/>
      <c r="O104" s="544"/>
      <c r="P104" s="544"/>
      <c r="Q104" s="544"/>
      <c r="R104" s="544"/>
      <c r="S104" s="544"/>
      <c r="T104" s="544"/>
      <c r="U104" s="544"/>
      <c r="V104" s="544"/>
      <c r="W104" s="544"/>
      <c r="X104" s="544"/>
      <c r="Y104" s="544"/>
      <c r="Z104" s="544"/>
      <c r="AA104" s="544"/>
      <c r="AB104" s="544"/>
      <c r="AC104" s="544"/>
      <c r="AD104" s="544"/>
      <c r="AE104" s="544"/>
      <c r="AF104" s="544"/>
      <c r="AG104" s="544"/>
      <c r="AH104" s="544"/>
      <c r="AI104" s="544"/>
      <c r="AJ104" s="544"/>
      <c r="AK104" s="544"/>
      <c r="AL104" s="544"/>
      <c r="AM104" s="544"/>
      <c r="AN104" s="544"/>
      <c r="AO104" s="544"/>
      <c r="AP104" s="544"/>
      <c r="AQ104" s="544"/>
      <c r="AR104" s="544"/>
      <c r="AS104" s="544"/>
      <c r="AT104" s="544"/>
      <c r="AU104" s="544"/>
      <c r="AV104" s="544"/>
      <c r="AW104" s="544"/>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578" t="s">
        <v>87</v>
      </c>
      <c r="C106" s="578"/>
      <c r="D106" s="578"/>
      <c r="E106" s="578"/>
      <c r="F106" s="578"/>
      <c r="G106" s="578"/>
      <c r="H106" s="578"/>
      <c r="I106" s="578"/>
      <c r="J106" s="578"/>
      <c r="K106" s="578"/>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78"/>
      <c r="AK106" s="578"/>
      <c r="AL106" s="578"/>
      <c r="AM106" s="578"/>
      <c r="AN106" s="578"/>
      <c r="AO106" s="578"/>
      <c r="AP106" s="578"/>
      <c r="AQ106" s="578"/>
      <c r="AR106" s="578"/>
      <c r="AS106" s="578"/>
      <c r="AT106" s="578"/>
      <c r="AU106" s="578"/>
      <c r="AV106" s="578"/>
      <c r="AW106" s="578"/>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62" t="s">
        <v>100</v>
      </c>
      <c r="C109" s="562"/>
      <c r="D109" s="562"/>
      <c r="E109" s="562"/>
      <c r="F109" s="562"/>
      <c r="G109" s="562"/>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161"/>
      <c r="AY109" s="161"/>
      <c r="AZ109" s="161"/>
      <c r="BA109" s="162"/>
      <c r="BB109" s="162"/>
      <c r="BC109" s="162"/>
      <c r="BD109" s="162"/>
      <c r="BE109" s="162"/>
      <c r="BF109" s="162"/>
    </row>
    <row r="110" spans="2:58" s="164" customFormat="1" ht="17.25" customHeight="1" x14ac:dyDescent="0.25">
      <c r="B110" s="579" t="s">
        <v>146</v>
      </c>
      <c r="C110" s="579"/>
      <c r="D110" s="579"/>
      <c r="E110" s="579"/>
      <c r="F110" s="579"/>
      <c r="G110" s="579"/>
      <c r="H110" s="579"/>
      <c r="I110" s="579"/>
      <c r="J110" s="579"/>
      <c r="K110" s="579"/>
      <c r="L110" s="579"/>
      <c r="M110" s="579"/>
      <c r="N110" s="579"/>
      <c r="O110" s="579"/>
      <c r="P110" s="579"/>
      <c r="Q110" s="579"/>
      <c r="R110" s="579"/>
      <c r="S110" s="579"/>
      <c r="T110" s="579"/>
      <c r="U110" s="579"/>
      <c r="V110" s="579"/>
      <c r="W110" s="579"/>
      <c r="X110" s="579"/>
      <c r="Y110" s="579"/>
      <c r="Z110" s="579"/>
      <c r="AA110" s="579"/>
      <c r="AB110" s="579"/>
      <c r="AC110" s="579"/>
      <c r="AD110" s="579"/>
      <c r="AE110" s="579"/>
      <c r="AF110" s="579"/>
      <c r="AG110" s="579"/>
      <c r="AH110" s="579"/>
      <c r="AI110" s="579"/>
      <c r="AJ110" s="579"/>
      <c r="AK110" s="579"/>
      <c r="AL110" s="579"/>
      <c r="AM110" s="579"/>
      <c r="AN110" s="579"/>
      <c r="AO110" s="579"/>
      <c r="AP110" s="579"/>
      <c r="AQ110" s="579"/>
      <c r="AR110" s="579"/>
      <c r="AS110" s="579"/>
      <c r="AT110" s="579"/>
      <c r="AU110" s="579"/>
      <c r="AV110" s="579"/>
      <c r="AW110" s="579"/>
      <c r="AX110" s="161"/>
      <c r="AY110" s="161"/>
      <c r="AZ110" s="161"/>
      <c r="BA110" s="162"/>
      <c r="BB110" s="162"/>
      <c r="BC110" s="162"/>
      <c r="BD110" s="162"/>
      <c r="BE110" s="162"/>
      <c r="BF110" s="162"/>
    </row>
    <row r="111" spans="2:58" s="164" customFormat="1" ht="17.25" customHeight="1" x14ac:dyDescent="0.25">
      <c r="B111" s="579"/>
      <c r="C111" s="579"/>
      <c r="D111" s="579"/>
      <c r="E111" s="579"/>
      <c r="F111" s="579"/>
      <c r="G111" s="579"/>
      <c r="H111" s="579"/>
      <c r="I111" s="579"/>
      <c r="J111" s="579"/>
      <c r="K111" s="579"/>
      <c r="L111" s="579"/>
      <c r="M111" s="579"/>
      <c r="N111" s="579"/>
      <c r="O111" s="579"/>
      <c r="P111" s="579"/>
      <c r="Q111" s="579"/>
      <c r="R111" s="579"/>
      <c r="S111" s="579"/>
      <c r="T111" s="579"/>
      <c r="U111" s="579"/>
      <c r="V111" s="579"/>
      <c r="W111" s="579"/>
      <c r="X111" s="579"/>
      <c r="Y111" s="579"/>
      <c r="Z111" s="579"/>
      <c r="AA111" s="579"/>
      <c r="AB111" s="579"/>
      <c r="AC111" s="579"/>
      <c r="AD111" s="579"/>
      <c r="AE111" s="579"/>
      <c r="AF111" s="579"/>
      <c r="AG111" s="579"/>
      <c r="AH111" s="579"/>
      <c r="AI111" s="579"/>
      <c r="AJ111" s="579"/>
      <c r="AK111" s="579"/>
      <c r="AL111" s="579"/>
      <c r="AM111" s="579"/>
      <c r="AN111" s="579"/>
      <c r="AO111" s="579"/>
      <c r="AP111" s="579"/>
      <c r="AQ111" s="579"/>
      <c r="AR111" s="579"/>
      <c r="AS111" s="579"/>
      <c r="AT111" s="579"/>
      <c r="AU111" s="579"/>
      <c r="AV111" s="579"/>
      <c r="AW111" s="579"/>
      <c r="AX111" s="161"/>
      <c r="AY111" s="161"/>
      <c r="AZ111" s="161"/>
      <c r="BA111" s="162"/>
      <c r="BB111" s="162"/>
      <c r="BC111" s="162"/>
      <c r="BD111" s="162"/>
      <c r="BE111" s="162"/>
      <c r="BF111" s="162"/>
    </row>
    <row r="112" spans="2:58" s="164" customFormat="1" ht="17.25" customHeight="1" x14ac:dyDescent="0.25">
      <c r="B112" s="579"/>
      <c r="C112" s="579"/>
      <c r="D112" s="579"/>
      <c r="E112" s="579"/>
      <c r="F112" s="579"/>
      <c r="G112" s="579"/>
      <c r="H112" s="579"/>
      <c r="I112" s="579"/>
      <c r="J112" s="579"/>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P112" s="579"/>
      <c r="AQ112" s="579"/>
      <c r="AR112" s="579"/>
      <c r="AS112" s="579"/>
      <c r="AT112" s="579"/>
      <c r="AU112" s="579"/>
      <c r="AV112" s="579"/>
      <c r="AW112" s="579"/>
      <c r="AX112" s="161"/>
      <c r="AY112" s="161"/>
      <c r="AZ112" s="161"/>
      <c r="BA112" s="162"/>
      <c r="BB112" s="162"/>
      <c r="BC112" s="162"/>
      <c r="BD112" s="162"/>
      <c r="BE112" s="162"/>
      <c r="BF112" s="162"/>
    </row>
    <row r="113" spans="2:58" s="164" customFormat="1" ht="17.25" customHeight="1" x14ac:dyDescent="0.25">
      <c r="B113" s="579"/>
      <c r="C113" s="579"/>
      <c r="D113" s="579"/>
      <c r="E113" s="579"/>
      <c r="F113" s="579"/>
      <c r="G113" s="579"/>
      <c r="H113" s="579"/>
      <c r="I113" s="579"/>
      <c r="J113" s="579"/>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9"/>
      <c r="AJ113" s="579"/>
      <c r="AK113" s="579"/>
      <c r="AL113" s="579"/>
      <c r="AM113" s="579"/>
      <c r="AN113" s="579"/>
      <c r="AO113" s="579"/>
      <c r="AP113" s="579"/>
      <c r="AQ113" s="579"/>
      <c r="AR113" s="579"/>
      <c r="AS113" s="579"/>
      <c r="AT113" s="579"/>
      <c r="AU113" s="579"/>
      <c r="AV113" s="579"/>
      <c r="AW113" s="579"/>
      <c r="AX113" s="161"/>
      <c r="AY113" s="161"/>
      <c r="AZ113" s="161"/>
      <c r="BA113" s="162"/>
      <c r="BB113" s="162"/>
      <c r="BC113" s="162"/>
      <c r="BD113" s="162"/>
      <c r="BE113" s="162"/>
      <c r="BF113" s="162"/>
    </row>
    <row r="114" spans="2:58" s="164" customFormat="1" ht="71.25" customHeight="1" x14ac:dyDescent="0.25">
      <c r="B114" s="579"/>
      <c r="C114" s="579"/>
      <c r="D114" s="579"/>
      <c r="E114" s="579"/>
      <c r="F114" s="579"/>
      <c r="G114" s="579"/>
      <c r="H114" s="579"/>
      <c r="I114" s="579"/>
      <c r="J114" s="579"/>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9"/>
      <c r="AJ114" s="579"/>
      <c r="AK114" s="579"/>
      <c r="AL114" s="579"/>
      <c r="AM114" s="579"/>
      <c r="AN114" s="579"/>
      <c r="AO114" s="579"/>
      <c r="AP114" s="579"/>
      <c r="AQ114" s="579"/>
      <c r="AR114" s="579"/>
      <c r="AS114" s="579"/>
      <c r="AT114" s="579"/>
      <c r="AU114" s="579"/>
      <c r="AV114" s="579"/>
      <c r="AW114" s="579"/>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580" t="s">
        <v>61</v>
      </c>
      <c r="H116" s="580"/>
      <c r="I116" s="580"/>
      <c r="J116" s="580"/>
      <c r="K116" s="580"/>
      <c r="L116" s="580"/>
      <c r="M116" s="580"/>
      <c r="N116" s="580"/>
      <c r="O116" s="580"/>
      <c r="P116" s="580"/>
      <c r="Q116" s="580"/>
      <c r="R116" s="580"/>
      <c r="S116" s="580"/>
      <c r="T116" s="580"/>
      <c r="U116" s="580"/>
      <c r="V116" s="580"/>
      <c r="W116" s="580"/>
      <c r="X116" s="580"/>
      <c r="Y116" s="580"/>
      <c r="Z116" s="580"/>
      <c r="AA116" s="580"/>
      <c r="AB116" s="580"/>
      <c r="AC116" s="580"/>
      <c r="AD116" s="580"/>
      <c r="AE116" s="580"/>
      <c r="AF116" s="580"/>
      <c r="AG116" s="580"/>
      <c r="AH116" s="580"/>
      <c r="AI116" s="580"/>
      <c r="AJ116" s="336"/>
      <c r="AK116" s="576" t="s">
        <v>62</v>
      </c>
      <c r="AL116" s="576"/>
      <c r="AM116" s="576"/>
      <c r="AN116" s="576"/>
      <c r="AO116" s="576"/>
      <c r="AP116" s="576"/>
      <c r="AQ116" s="576"/>
      <c r="AR116" s="576"/>
      <c r="AS116" s="576"/>
      <c r="AT116" s="576"/>
      <c r="AU116" s="576"/>
      <c r="AV116" s="576"/>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580"/>
      <c r="H117" s="580"/>
      <c r="I117" s="580"/>
      <c r="J117" s="580"/>
      <c r="K117" s="580"/>
      <c r="L117" s="580"/>
      <c r="M117" s="580"/>
      <c r="N117" s="580"/>
      <c r="O117" s="580"/>
      <c r="P117" s="580"/>
      <c r="Q117" s="580"/>
      <c r="R117" s="580"/>
      <c r="S117" s="580"/>
      <c r="T117" s="580"/>
      <c r="U117" s="580"/>
      <c r="V117" s="580"/>
      <c r="W117" s="580"/>
      <c r="X117" s="580"/>
      <c r="Y117" s="580"/>
      <c r="Z117" s="580"/>
      <c r="AA117" s="580"/>
      <c r="AB117" s="580"/>
      <c r="AC117" s="580"/>
      <c r="AD117" s="580"/>
      <c r="AE117" s="580"/>
      <c r="AF117" s="580"/>
      <c r="AG117" s="580"/>
      <c r="AH117" s="580"/>
      <c r="AI117" s="580"/>
      <c r="AJ117" s="336"/>
      <c r="AK117" s="593"/>
      <c r="AL117" s="593"/>
      <c r="AM117" s="593"/>
      <c r="AN117" s="593"/>
      <c r="AO117" s="593"/>
      <c r="AP117" s="593"/>
      <c r="AQ117" s="593"/>
      <c r="AR117" s="593"/>
      <c r="AS117" s="593"/>
      <c r="AT117" s="593"/>
      <c r="AU117" s="593"/>
      <c r="AV117" s="593"/>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580"/>
      <c r="H118" s="580"/>
      <c r="I118" s="580"/>
      <c r="J118" s="580"/>
      <c r="K118" s="580"/>
      <c r="L118" s="580"/>
      <c r="M118" s="580"/>
      <c r="N118" s="580"/>
      <c r="O118" s="580"/>
      <c r="P118" s="580"/>
      <c r="Q118" s="580"/>
      <c r="R118" s="580"/>
      <c r="S118" s="580"/>
      <c r="T118" s="580"/>
      <c r="U118" s="580"/>
      <c r="V118" s="580"/>
      <c r="W118" s="580"/>
      <c r="X118" s="580"/>
      <c r="Y118" s="580"/>
      <c r="Z118" s="580"/>
      <c r="AA118" s="580"/>
      <c r="AB118" s="580"/>
      <c r="AC118" s="580"/>
      <c r="AD118" s="580"/>
      <c r="AE118" s="580"/>
      <c r="AF118" s="580"/>
      <c r="AG118" s="580"/>
      <c r="AH118" s="580"/>
      <c r="AI118" s="580"/>
      <c r="AJ118" s="339"/>
      <c r="AK118" s="593"/>
      <c r="AL118" s="593"/>
      <c r="AM118" s="593"/>
      <c r="AN118" s="593"/>
      <c r="AO118" s="593"/>
      <c r="AP118" s="593"/>
      <c r="AQ118" s="593"/>
      <c r="AR118" s="593"/>
      <c r="AS118" s="593"/>
      <c r="AT118" s="593"/>
      <c r="AU118" s="593"/>
      <c r="AV118" s="593"/>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580"/>
      <c r="H119" s="580"/>
      <c r="I119" s="580"/>
      <c r="J119" s="580"/>
      <c r="K119" s="580"/>
      <c r="L119" s="580"/>
      <c r="M119" s="580"/>
      <c r="N119" s="580"/>
      <c r="O119" s="580"/>
      <c r="P119" s="580"/>
      <c r="Q119" s="580"/>
      <c r="R119" s="580"/>
      <c r="S119" s="580"/>
      <c r="T119" s="580"/>
      <c r="U119" s="580"/>
      <c r="V119" s="580"/>
      <c r="W119" s="580"/>
      <c r="X119" s="580"/>
      <c r="Y119" s="580"/>
      <c r="Z119" s="580"/>
      <c r="AA119" s="580"/>
      <c r="AB119" s="580"/>
      <c r="AC119" s="580"/>
      <c r="AD119" s="580"/>
      <c r="AE119" s="580"/>
      <c r="AF119" s="580"/>
      <c r="AG119" s="580"/>
      <c r="AH119" s="580"/>
      <c r="AI119" s="580"/>
      <c r="AJ119" s="337"/>
      <c r="AK119" s="593"/>
      <c r="AL119" s="593"/>
      <c r="AM119" s="593"/>
      <c r="AN119" s="593"/>
      <c r="AO119" s="593"/>
      <c r="AP119" s="593"/>
      <c r="AQ119" s="593"/>
      <c r="AR119" s="593"/>
      <c r="AS119" s="593"/>
      <c r="AT119" s="593"/>
      <c r="AU119" s="593"/>
      <c r="AV119" s="593"/>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93"/>
      <c r="AL120" s="593"/>
      <c r="AM120" s="593"/>
      <c r="AN120" s="593"/>
      <c r="AO120" s="593"/>
      <c r="AP120" s="593"/>
      <c r="AQ120" s="593"/>
      <c r="AR120" s="593"/>
      <c r="AS120" s="593"/>
      <c r="AT120" s="593"/>
      <c r="AU120" s="593"/>
      <c r="AV120" s="593"/>
      <c r="AW120" s="343"/>
      <c r="AX120" s="111"/>
      <c r="AY120" s="111"/>
      <c r="AZ120" s="111"/>
    </row>
    <row r="121" spans="2:58" s="167" customFormat="1" ht="16.5" customHeight="1" x14ac:dyDescent="0.25">
      <c r="B121" s="341"/>
      <c r="C121" s="570" t="s">
        <v>63</v>
      </c>
      <c r="D121" s="570"/>
      <c r="E121" s="570"/>
      <c r="F121" s="570"/>
      <c r="G121" s="570"/>
      <c r="H121" s="344"/>
      <c r="I121" s="337"/>
      <c r="J121" s="337"/>
      <c r="K121" s="337"/>
      <c r="L121" s="566"/>
      <c r="M121" s="571"/>
      <c r="N121" s="571"/>
      <c r="O121" s="571"/>
      <c r="P121" s="571"/>
      <c r="Q121" s="571"/>
      <c r="R121" s="567"/>
      <c r="S121" s="337"/>
      <c r="T121" s="337"/>
      <c r="U121" s="337"/>
      <c r="V121" s="337"/>
      <c r="W121" s="572" t="s">
        <v>64</v>
      </c>
      <c r="X121" s="572"/>
      <c r="Y121" s="349"/>
      <c r="Z121" s="345"/>
      <c r="AA121" s="349"/>
      <c r="AB121" s="345"/>
      <c r="AC121" s="566"/>
      <c r="AD121" s="567"/>
      <c r="AE121" s="343"/>
      <c r="AF121" s="343"/>
      <c r="AG121" s="343"/>
      <c r="AH121" s="343"/>
      <c r="AI121" s="343"/>
      <c r="AJ121" s="337"/>
      <c r="AK121" s="593"/>
      <c r="AL121" s="593"/>
      <c r="AM121" s="593"/>
      <c r="AN121" s="593"/>
      <c r="AO121" s="593"/>
      <c r="AP121" s="593"/>
      <c r="AQ121" s="593"/>
      <c r="AR121" s="593"/>
      <c r="AS121" s="593"/>
      <c r="AT121" s="593"/>
      <c r="AU121" s="593"/>
      <c r="AV121" s="593"/>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93"/>
      <c r="AL122" s="593"/>
      <c r="AM122" s="593"/>
      <c r="AN122" s="593"/>
      <c r="AO122" s="593"/>
      <c r="AP122" s="593"/>
      <c r="AQ122" s="593"/>
      <c r="AR122" s="593"/>
      <c r="AS122" s="593"/>
      <c r="AT122" s="593"/>
      <c r="AU122" s="593"/>
      <c r="AV122" s="593"/>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581" t="s">
        <v>186</v>
      </c>
      <c r="C126" s="581"/>
      <c r="D126" s="581"/>
      <c r="E126" s="581"/>
      <c r="F126" s="581"/>
      <c r="G126" s="581"/>
      <c r="H126" s="581"/>
      <c r="I126" s="581"/>
      <c r="J126" s="581"/>
      <c r="K126" s="581"/>
      <c r="L126" s="581"/>
      <c r="M126" s="581"/>
      <c r="N126" s="581"/>
      <c r="O126" s="581"/>
      <c r="P126" s="581"/>
      <c r="Q126" s="581"/>
      <c r="R126" s="581"/>
      <c r="S126" s="581"/>
      <c r="T126" s="581"/>
      <c r="U126" s="581"/>
      <c r="V126" s="581"/>
      <c r="W126" s="581"/>
      <c r="X126" s="581"/>
      <c r="Y126" s="581"/>
      <c r="Z126" s="581"/>
      <c r="AA126" s="581"/>
      <c r="AB126" s="581"/>
      <c r="AC126" s="581"/>
      <c r="AD126" s="581"/>
      <c r="AE126" s="581"/>
      <c r="AF126" s="581"/>
      <c r="AG126" s="581"/>
      <c r="AH126" s="581"/>
      <c r="AI126" s="581"/>
      <c r="AJ126" s="581"/>
      <c r="AK126" s="581"/>
      <c r="AL126" s="581"/>
      <c r="AM126" s="581"/>
      <c r="AN126" s="581"/>
      <c r="AO126" s="581"/>
      <c r="AP126" s="581"/>
      <c r="AQ126" s="581"/>
      <c r="AR126" s="581"/>
      <c r="AS126" s="581"/>
      <c r="AT126" s="581"/>
      <c r="AU126" s="581"/>
      <c r="AV126" s="581"/>
      <c r="AW126" s="581"/>
      <c r="AX126" s="173"/>
      <c r="AY126" s="174"/>
    </row>
    <row r="127" spans="2:58" s="175" customFormat="1" ht="12.75" customHeight="1" x14ac:dyDescent="0.25">
      <c r="B127" s="582"/>
      <c r="C127" s="582"/>
      <c r="D127" s="582"/>
      <c r="E127" s="582"/>
      <c r="F127" s="582"/>
      <c r="G127" s="582"/>
      <c r="H127" s="582"/>
      <c r="I127" s="582"/>
      <c r="J127" s="582"/>
      <c r="K127" s="582"/>
      <c r="L127" s="582"/>
      <c r="M127" s="582"/>
      <c r="N127" s="582"/>
      <c r="O127" s="582"/>
      <c r="P127" s="582"/>
      <c r="Q127" s="582"/>
      <c r="R127" s="582"/>
      <c r="S127" s="582"/>
      <c r="T127" s="582"/>
      <c r="U127" s="582"/>
      <c r="V127" s="582"/>
      <c r="W127" s="582"/>
      <c r="X127" s="582"/>
      <c r="Y127" s="582"/>
      <c r="Z127" s="582"/>
      <c r="AA127" s="582"/>
      <c r="AB127" s="582"/>
      <c r="AC127" s="582"/>
      <c r="AD127" s="582"/>
      <c r="AE127" s="582"/>
      <c r="AF127" s="582"/>
      <c r="AG127" s="582"/>
      <c r="AH127" s="582"/>
      <c r="AI127" s="582"/>
      <c r="AJ127" s="582"/>
      <c r="AK127" s="582"/>
      <c r="AL127" s="582"/>
      <c r="AM127" s="582"/>
      <c r="AN127" s="582"/>
      <c r="AO127" s="582"/>
      <c r="AP127" s="582"/>
      <c r="AQ127" s="582"/>
      <c r="AR127" s="582"/>
      <c r="AS127" s="582"/>
      <c r="AT127" s="582"/>
      <c r="AU127" s="582"/>
      <c r="AV127" s="582"/>
      <c r="AW127" s="582"/>
      <c r="AX127" s="173"/>
    </row>
    <row r="128" spans="2:58" s="172" customFormat="1" ht="12.75" x14ac:dyDescent="0.25">
      <c r="B128" s="582"/>
      <c r="C128" s="582"/>
      <c r="D128" s="582"/>
      <c r="E128" s="582"/>
      <c r="F128" s="582"/>
      <c r="G128" s="582"/>
      <c r="H128" s="582"/>
      <c r="I128" s="582"/>
      <c r="J128" s="582"/>
      <c r="K128" s="582"/>
      <c r="L128" s="582"/>
      <c r="M128" s="582"/>
      <c r="N128" s="582"/>
      <c r="O128" s="582"/>
      <c r="P128" s="582"/>
      <c r="Q128" s="582"/>
      <c r="R128" s="582"/>
      <c r="S128" s="582"/>
      <c r="T128" s="582"/>
      <c r="U128" s="582"/>
      <c r="V128" s="582"/>
      <c r="W128" s="582"/>
      <c r="X128" s="582"/>
      <c r="Y128" s="582"/>
      <c r="Z128" s="582"/>
      <c r="AA128" s="582"/>
      <c r="AB128" s="582"/>
      <c r="AC128" s="582"/>
      <c r="AD128" s="582"/>
      <c r="AE128" s="582"/>
      <c r="AF128" s="582"/>
      <c r="AG128" s="582"/>
      <c r="AH128" s="582"/>
      <c r="AI128" s="582"/>
      <c r="AJ128" s="582"/>
      <c r="AK128" s="582"/>
      <c r="AL128" s="582"/>
      <c r="AM128" s="582"/>
      <c r="AN128" s="582"/>
      <c r="AO128" s="582"/>
      <c r="AP128" s="582"/>
      <c r="AQ128" s="582"/>
      <c r="AR128" s="582"/>
      <c r="AS128" s="582"/>
      <c r="AT128" s="582"/>
      <c r="AU128" s="582"/>
      <c r="AV128" s="582"/>
      <c r="AW128" s="582"/>
      <c r="AX128" s="176"/>
    </row>
    <row r="129" spans="2:50" s="172" customFormat="1" ht="12.75" x14ac:dyDescent="0.25">
      <c r="B129" s="582"/>
      <c r="C129" s="582"/>
      <c r="D129" s="582"/>
      <c r="E129" s="582"/>
      <c r="F129" s="582"/>
      <c r="G129" s="582"/>
      <c r="H129" s="582"/>
      <c r="I129" s="582"/>
      <c r="J129" s="582"/>
      <c r="K129" s="582"/>
      <c r="L129" s="582"/>
      <c r="M129" s="582"/>
      <c r="N129" s="582"/>
      <c r="O129" s="582"/>
      <c r="P129" s="582"/>
      <c r="Q129" s="582"/>
      <c r="R129" s="582"/>
      <c r="S129" s="582"/>
      <c r="T129" s="582"/>
      <c r="U129" s="582"/>
      <c r="V129" s="582"/>
      <c r="W129" s="582"/>
      <c r="X129" s="582"/>
      <c r="Y129" s="582"/>
      <c r="Z129" s="582"/>
      <c r="AA129" s="582"/>
      <c r="AB129" s="582"/>
      <c r="AC129" s="582"/>
      <c r="AD129" s="582"/>
      <c r="AE129" s="582"/>
      <c r="AF129" s="582"/>
      <c r="AG129" s="582"/>
      <c r="AH129" s="582"/>
      <c r="AI129" s="582"/>
      <c r="AJ129" s="582"/>
      <c r="AK129" s="582"/>
      <c r="AL129" s="582"/>
      <c r="AM129" s="582"/>
      <c r="AN129" s="582"/>
      <c r="AO129" s="582"/>
      <c r="AP129" s="582"/>
      <c r="AQ129" s="582"/>
      <c r="AR129" s="582"/>
      <c r="AS129" s="582"/>
      <c r="AT129" s="582"/>
      <c r="AU129" s="582"/>
      <c r="AV129" s="582"/>
      <c r="AW129" s="582"/>
      <c r="AX129" s="176"/>
    </row>
    <row r="130" spans="2:50" s="172" customFormat="1" ht="12.75" x14ac:dyDescent="0.25">
      <c r="B130" s="582"/>
      <c r="C130" s="582"/>
      <c r="D130" s="582"/>
      <c r="E130" s="582"/>
      <c r="F130" s="582"/>
      <c r="G130" s="582"/>
      <c r="H130" s="582"/>
      <c r="I130" s="582"/>
      <c r="J130" s="582"/>
      <c r="K130" s="582"/>
      <c r="L130" s="582"/>
      <c r="M130" s="582"/>
      <c r="N130" s="582"/>
      <c r="O130" s="582"/>
      <c r="P130" s="582"/>
      <c r="Q130" s="582"/>
      <c r="R130" s="582"/>
      <c r="S130" s="582"/>
      <c r="T130" s="582"/>
      <c r="U130" s="582"/>
      <c r="V130" s="582"/>
      <c r="W130" s="582"/>
      <c r="X130" s="582"/>
      <c r="Y130" s="582"/>
      <c r="Z130" s="582"/>
      <c r="AA130" s="582"/>
      <c r="AB130" s="582"/>
      <c r="AC130" s="582"/>
      <c r="AD130" s="582"/>
      <c r="AE130" s="582"/>
      <c r="AF130" s="582"/>
      <c r="AG130" s="582"/>
      <c r="AH130" s="582"/>
      <c r="AI130" s="582"/>
      <c r="AJ130" s="582"/>
      <c r="AK130" s="582"/>
      <c r="AL130" s="582"/>
      <c r="AM130" s="582"/>
      <c r="AN130" s="582"/>
      <c r="AO130" s="582"/>
      <c r="AP130" s="582"/>
      <c r="AQ130" s="582"/>
      <c r="AR130" s="582"/>
      <c r="AS130" s="582"/>
      <c r="AT130" s="582"/>
      <c r="AU130" s="582"/>
      <c r="AV130" s="582"/>
      <c r="AW130" s="582"/>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577" t="s">
        <v>88</v>
      </c>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7"/>
      <c r="AK132" s="577"/>
      <c r="AL132" s="577"/>
      <c r="AM132" s="577"/>
      <c r="AN132" s="577"/>
      <c r="AO132" s="577"/>
      <c r="AP132" s="577"/>
      <c r="AQ132" s="577"/>
      <c r="AR132" s="577"/>
      <c r="AS132" s="577"/>
      <c r="AT132" s="577"/>
      <c r="AU132" s="577"/>
      <c r="AV132" s="577"/>
      <c r="AW132" s="577"/>
      <c r="AX132" s="176"/>
    </row>
    <row r="133" spans="2:50" s="172" customFormat="1" ht="12.75" x14ac:dyDescent="0.2">
      <c r="C133" s="179"/>
      <c r="D133" s="179"/>
      <c r="E133" s="179"/>
      <c r="F133" s="179"/>
      <c r="G133" s="179"/>
      <c r="H133" s="179"/>
      <c r="I133" s="179"/>
      <c r="J133" s="179"/>
      <c r="K133" s="179"/>
      <c r="L133" s="179"/>
      <c r="M133" s="577"/>
      <c r="N133" s="577"/>
      <c r="O133" s="577"/>
      <c r="P133" s="577"/>
      <c r="Q133" s="577"/>
      <c r="R133" s="577"/>
      <c r="S133" s="577"/>
      <c r="T133" s="577"/>
      <c r="U133" s="577"/>
      <c r="V133" s="577"/>
      <c r="W133" s="577"/>
      <c r="X133" s="577"/>
      <c r="Y133" s="577"/>
      <c r="Z133" s="577"/>
      <c r="AA133" s="577"/>
      <c r="AB133" s="577"/>
      <c r="AC133" s="577"/>
      <c r="AD133" s="577"/>
      <c r="AE133" s="577"/>
      <c r="AF133" s="577"/>
      <c r="AG133" s="577"/>
      <c r="AH133" s="577"/>
      <c r="AI133" s="577"/>
      <c r="AJ133" s="577"/>
      <c r="AK133" s="577"/>
      <c r="AL133" s="577"/>
      <c r="AM133" s="577"/>
      <c r="AN133" s="577"/>
      <c r="AO133" s="577"/>
      <c r="AP133" s="577"/>
      <c r="AQ133" s="577"/>
      <c r="AR133" s="577"/>
      <c r="AS133" s="577"/>
      <c r="AT133" s="577"/>
      <c r="AU133" s="577"/>
      <c r="AV133" s="577"/>
      <c r="AW133" s="577"/>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65</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66</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105</v>
      </c>
      <c r="R150" s="195"/>
    </row>
    <row r="151" spans="2:49" s="172" customFormat="1" ht="14.25" hidden="1" x14ac:dyDescent="0.2">
      <c r="C151" s="185"/>
      <c r="Q151" s="196" t="s">
        <v>106</v>
      </c>
      <c r="R151" s="195"/>
    </row>
    <row r="152" spans="2:49" s="172" customFormat="1" ht="14.25" hidden="1" x14ac:dyDescent="0.2">
      <c r="C152" s="185"/>
      <c r="Q152" s="196" t="s">
        <v>107</v>
      </c>
      <c r="R152" s="195"/>
    </row>
    <row r="153" spans="2:49" s="172" customFormat="1" ht="12.75" hidden="1" x14ac:dyDescent="0.2">
      <c r="C153" s="185"/>
      <c r="Q153" s="196" t="s">
        <v>108</v>
      </c>
    </row>
    <row r="154" spans="2:49" s="172" customFormat="1" ht="12.75" hidden="1" x14ac:dyDescent="0.2">
      <c r="C154" s="185"/>
    </row>
    <row r="155" spans="2:49" s="172" customFormat="1" ht="12.75" hidden="1" x14ac:dyDescent="0.2">
      <c r="C155" s="185"/>
      <c r="R155" s="172" t="s">
        <v>67</v>
      </c>
    </row>
    <row r="156" spans="2:49" s="172" customFormat="1" ht="12.75" hidden="1" x14ac:dyDescent="0.25">
      <c r="R156" s="172" t="s">
        <v>68</v>
      </c>
    </row>
    <row r="157" spans="2:49" s="172" customFormat="1" ht="12.75" hidden="1" x14ac:dyDescent="0.25"/>
    <row r="158" spans="2:49" s="172" customFormat="1" ht="12.75" hidden="1" x14ac:dyDescent="0.25"/>
    <row r="159" spans="2:49" s="172" customFormat="1" ht="12.75" hidden="1" x14ac:dyDescent="0.25">
      <c r="R159" s="172" t="s">
        <v>97</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0BunhtYbn3LIRWun3iouNtUPH183pcJqSYI7PH+aBDwLBDEez2EuJRluKh1IMypQ5cAI/qhDV3/5pkPOq6yZvA==" saltValue="DrePIXr7wOdNh+tp0EhuPQ==" spinCount="100000" sheet="1" objects="1" scenarios="1"/>
  <customSheetViews>
    <customSheetView guid="{8BBDF041-1EC5-4F43-8AC5-BFD5AE5CB39A}" zeroValues="0" hiddenRows="1" topLeftCell="A70">
      <selection activeCell="B93" sqref="B93:AW93"/>
      <pageMargins left="0.7" right="0.7" top="0.75" bottom="0.75" header="0.3" footer="0.3"/>
      <pageSetup paperSize="9" orientation="portrait" r:id="rId1"/>
    </customSheetView>
  </customSheetViews>
  <mergeCells count="137">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s>
  <dataValidations count="56">
    <dataValidation errorStyle="information" allowBlank="1" showInputMessage="1" showErrorMessage="1" error="Données non valides" promptTitle="Données nécessaires" sqref="M22:Y22" xr:uid="{1D6F1F44-5F11-4BFF-BC9B-46D8E8804797}"/>
    <dataValidation allowBlank="1" showErrorMessage="1" promptTitle="Optiion gestion pilotée du PERCO" sqref="AW105 AW115 AW101:AW103 AW107:AW108" xr:uid="{0F4289D7-05DF-4ABF-A7C7-41315294A84C}"/>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2C49ABD8-5413-438B-8090-2BB9DD4D874E}"/>
    <dataValidation allowBlank="1" showInputMessage="1" showErrorMessage="1" sqref="AW13:IA13 AK19 AN19:AW19 Z28:IA28 AU14" xr:uid="{326DAF62-06B9-4750-955B-E667043C8789}"/>
    <dataValidation allowBlank="1" showInputMessage="1" showErrorMessage="1" promptTitle="Numéro sécurité sociale" prompt="Données obligatoires" sqref="AA6 AA23" xr:uid="{88EC056F-C544-4CF2-96FE-AB94B400AE37}"/>
    <dataValidation allowBlank="1" showInputMessage="1" showErrorMessage="1" prompt="Merci d'indiquer vos noms et prénoms en majuscules" sqref="Z10 Z7:Z8" xr:uid="{0BEDE557-810A-479E-B1F1-157338FC5BF3}"/>
    <dataValidation errorStyle="information" allowBlank="1" showInputMessage="1" showErrorMessage="1" error="Données non valides" sqref="AH13:AV13" xr:uid="{A4DD2D40-0D72-437D-92CC-5D49E4F41F07}"/>
    <dataValidation type="list" allowBlank="1" showInputMessage="1" showErrorMessage="1" sqref="C116" xr:uid="{56E42D2B-1555-42B5-8ABB-9E01CBBC7C21}">
      <formula1>$R$158:$R$159</formula1>
    </dataValidation>
    <dataValidation type="list" allowBlank="1" showInputMessage="1" showErrorMessage="1" sqref="M15:Y15" xr:uid="{EDE2CC33-CDCA-4956-A4F6-A9DCE8BAD840}">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B2DF598B-ECEB-4372-A9DC-F3BB19EE0840}">
      <formula1>$Q$151:$Q$152</formula1>
    </dataValidation>
    <dataValidation type="custom" showInputMessage="1" showErrorMessage="1" errorTitle="Information épargnant manquante" error="Vous devez renseigner toutes les informations personnelles de l’épargnant afin de réaliser la répartition des versements. " sqref="AN44:AV45" xr:uid="{5E0A07CF-461B-4F81-9BC7-68C05DD1208F}">
      <formula1>AND(T5&lt;&gt;"",M7&lt;&gt;"",M9&lt;&gt;"",Y9&lt;&gt;"",M11&lt;&gt;"",M13&lt;&gt;"",T13&lt;&gt;"",M15&lt;&gt;"",AH5&lt;&gt;"",AH7&lt;&gt;"",AH9&lt;&gt;"",AH11&lt;&gt;"",AH13&lt;&gt;"",AH15&lt;&gt;"")</formula1>
    </dataValidation>
    <dataValidation type="textLength" allowBlank="1" showInputMessage="1" showErrorMessage="1" errorTitle="N° de Sécurité sociale invalide" error="Veuillez saisir un numéro de Sécurité sociale à 13 ou 15 chiffres." prompt="Compris en 13 et 15 caractères (la clé n'est pas obligatoire)_x000a_" sqref="M7:Y7" xr:uid="{25B1C5B2-EA39-4A4A-9DD5-F6650FA8B69A}">
      <formula1>13</formula1>
      <formula2>15</formula2>
    </dataValidation>
    <dataValidation type="custom" showInputMessage="1" showErrorMessage="1" errorTitle="Information épargnant manquante" error="Vous devez renseigner toutes les informations personnelles de l’épargnant afin de réaliser la répartition des versements. " sqref="AC78:AL79" xr:uid="{B4AB7CAF-E068-450C-9528-D214D730290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8:AB39" xr:uid="{1473C24F-9962-4D95-8323-04C1F2617D0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0:AB41" xr:uid="{64A8F8ED-AE78-423F-B83C-D7856EEF827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2:AB43" xr:uid="{EF246B63-F7DA-457E-B1B4-E8621E48E45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4:AB45" xr:uid="{085BEAD0-C8E4-489E-99D4-99CB8133A17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6:AB47" xr:uid="{A44CFEC9-E6C2-46BD-82F0-C5F8EE24E8B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8:AB49" xr:uid="{5290C46E-D5C0-48D0-9161-2F726796C3C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0:AB51" xr:uid="{59939BAA-623A-4A26-95BA-EA5620DCF8A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2:AB53" xr:uid="{FA69332B-9B11-4714-8DF2-A612438891D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4:AB55" xr:uid="{8961F9CC-9931-4E7C-B8C4-92AA1A8F619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6:AB57" xr:uid="{F0439268-CCBC-4E0B-A43C-52776BB76DB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8:AB59" xr:uid="{E3EF677A-7AA9-4E93-A760-6651D981BD9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0:AB61" xr:uid="{D0AB5373-B023-46CE-888C-FEDDB78C3A8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2:AB63" xr:uid="{D7A9DB79-6E00-437C-8332-C301A1F6899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4:AB65" xr:uid="{E95765BA-8D72-412F-8A3D-5D9187021D0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6:AB67" xr:uid="{6E349985-BCF0-43C8-AE9B-91CCEDBC359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8:AB69" xr:uid="{98DCD687-CCDC-4CE1-8C9F-DB983EB4A45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0:AB71" xr:uid="{43450F98-8DF0-455C-8455-7A84F9A192B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2:AB73" xr:uid="{215657BD-700D-46A2-AE6C-8711386817E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4:AB75" xr:uid="{9C0997B6-B84C-4B0D-B7B0-1CF44EC6F38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6:AB77" xr:uid="{14D38BF8-B62D-44EE-ADC3-ED7A936B6BA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8:AB79" xr:uid="{37E2775D-14D2-4FBF-AA2D-BEC7C7E8EFD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6:AL37" xr:uid="{83E06E46-B0E0-4719-9958-10744964C91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8:AL39" xr:uid="{6B33F41E-0931-47F0-BD0E-7B1F380FDEF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0:AL41" xr:uid="{EAC8B955-18C1-4B6B-B911-907B88BEBCE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2:AL43" xr:uid="{8806B3B2-EC86-4B43-808D-62902862404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4:AL45" xr:uid="{50B1D05B-D25F-4282-AB62-CAC6BA0CF27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6:AL47" xr:uid="{019FC73F-A5AA-4BD8-AB40-60CFD825077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8:AL49" xr:uid="{74604D1B-F557-420C-962B-55B84C7632C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0:AL51" xr:uid="{FEA9F23D-497A-453E-9508-24087E1284E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2:AL53" xr:uid="{C6A704FA-42E8-4DDA-86EF-61CD750E0E6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4:AL55" xr:uid="{9333C8A8-1C10-42C7-8A89-1B743A63EED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6:AL57" xr:uid="{C26151A2-A4C5-4446-8815-F2DBD081DD2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8:AL59" xr:uid="{959C8FB6-906A-4AE1-8991-CDDB0D9229B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0:AL61" xr:uid="{DC6C5D69-B69F-4966-9923-A37E933F794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2:AL63" xr:uid="{F0C14051-3608-4076-B660-FC90E5ACF57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4:AL65" xr:uid="{3C1CFFD1-86D6-4526-AE0F-32CF4558C71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6:AL67" xr:uid="{10AF39FC-7F4F-49EF-BD05-756C5064F0E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8:AL69" xr:uid="{1FC148FE-0B9E-4176-8707-2A1053D122B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0:AL71" xr:uid="{38DBA1F4-2A24-43DB-A94B-98745CC6AF3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2:AL73" xr:uid="{0091A212-A422-49AD-BE31-D2C8BF8CE6D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4:AL75" xr:uid="{923B0E2A-4652-497E-9C30-643782A9E05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6:AL77" xr:uid="{C751B7DA-463B-4368-BF1E-BC790F07974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6:AB37" xr:uid="{AB68913A-964E-4846-ACBD-9AA3D2CCEF23}">
      <formula1>AND(T5&lt;&gt;"",M7&lt;&gt;"",M9&lt;&gt;"",Y9&lt;&gt;"",M11&lt;&gt;"",M13&lt;&gt;"",T13&lt;&gt;"",M15&lt;&gt;"",AH5&lt;&gt;"",AH7&lt;&gt;"",AH9&lt;&gt;"",AH11&lt;&gt;"",AH13&lt;&gt;"",AH15&lt;&gt;"")</formula1>
    </dataValidation>
  </dataValidations>
  <hyperlinks>
    <hyperlink ref="AP96:AW99" location="'Modalités de versement'!A1" display="Plus d'information &gt;" xr:uid="{21362C59-3AE0-454A-8E0B-E371060939ED}"/>
  </hyperlinks>
  <printOptions horizontalCentered="1" verticalCentered="1"/>
  <pageMargins left="0" right="0" top="0" bottom="0" header="0" footer="0"/>
  <pageSetup paperSize="9" scale="57" fitToWidth="0"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4355" r:id="rId5" name="Check Box 19">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4356" r:id="rId6" name="Check Box 20">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4357" r:id="rId7" name="Check Box 21">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4358" r:id="rId8" name="Check Box 22">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4361" r:id="rId9" name="Check Box 25">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4362" r:id="rId10" name="Check Box 26">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4363" r:id="rId11" name="Check Box 27">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4364" r:id="rId12" name="Check Box 28">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4365" r:id="rId13" name="Check Box 29">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4366" r:id="rId14" name="Check Box 30">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DA1141C5-7C5C-4CB8-A277-7529BE091AF6}">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855216A-060D-476B-B379-64C0190F0D71}">
          <x14:formula1>
            <xm:f>Données!$C$16:$C$19</xm:f>
          </x14:formula1>
          <xm:sqref>AN38</xm:sqref>
        </x14:dataValidation>
        <x14:dataValidation type="list" allowBlank="1" showInputMessage="1" showErrorMessage="1" xr:uid="{BCD9A807-AB6F-48D5-971E-8BEC04F901ED}">
          <x14:formula1>
            <xm:f>Données!$C$36:$C$38</xm:f>
          </x14:formula1>
          <xm:sqref>M5:Q5</xm:sqref>
        </x14:dataValidation>
        <x14:dataValidation type="list" allowBlank="1" showInputMessage="1" showErrorMessage="1" xr:uid="{12D743DA-630E-4C49-A2CE-71ECEA1C4B7F}">
          <x14:formula1>
            <xm:f>Données!$C$28:$C$31</xm:f>
          </x14:formula1>
          <xm:sqref>M17:Y17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6EA06-5C4A-46F6-83BF-77E852C0C5A9}">
  <sheetPr codeName="Feuil11">
    <pageSetUpPr fitToPage="1"/>
  </sheetPr>
  <dimension ref="B1:CG569"/>
  <sheetViews>
    <sheetView showZeros="0" zoomScaleNormal="100" workbookViewId="0">
      <selection activeCell="M5" sqref="M5:Q5"/>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17" t="s">
        <v>52</v>
      </c>
      <c r="C1" s="517"/>
      <c r="D1" s="517"/>
      <c r="E1" s="517"/>
      <c r="F1" s="517"/>
      <c r="G1" s="517"/>
      <c r="H1" s="517"/>
      <c r="I1" s="517"/>
      <c r="J1" s="517"/>
      <c r="K1" s="517"/>
      <c r="L1" s="517"/>
      <c r="M1" s="517"/>
      <c r="N1" s="517"/>
      <c r="O1" s="517"/>
      <c r="P1" s="517"/>
      <c r="Q1" s="517"/>
      <c r="R1" s="517"/>
      <c r="S1" s="517"/>
      <c r="T1" s="517"/>
      <c r="U1" s="517"/>
      <c r="V1" s="517"/>
      <c r="W1" s="517"/>
      <c r="X1" s="517"/>
      <c r="Y1" s="517"/>
      <c r="Z1" s="517"/>
      <c r="AA1" s="517"/>
      <c r="AB1" s="517"/>
      <c r="AC1" s="517"/>
      <c r="AD1" s="517"/>
      <c r="AE1" s="517"/>
      <c r="AF1" s="517"/>
      <c r="AG1" s="517"/>
      <c r="AH1" s="517"/>
      <c r="AI1" s="517"/>
      <c r="AJ1" s="517"/>
      <c r="AK1" s="517"/>
      <c r="AL1" s="517"/>
      <c r="AM1" s="517"/>
      <c r="AN1" s="517"/>
      <c r="AO1" s="517"/>
      <c r="AP1" s="517"/>
      <c r="AQ1" s="517"/>
      <c r="AR1" s="517"/>
      <c r="AS1" s="517"/>
      <c r="AT1" s="517"/>
      <c r="AU1" s="517"/>
      <c r="AV1" s="517"/>
      <c r="AW1" s="517"/>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18" t="s">
        <v>69</v>
      </c>
      <c r="C3" s="518"/>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518"/>
      <c r="AJ3" s="518"/>
      <c r="AK3" s="518"/>
      <c r="AL3" s="518"/>
      <c r="AM3" s="518"/>
      <c r="AN3" s="518"/>
      <c r="AO3" s="518"/>
      <c r="AP3" s="518"/>
      <c r="AQ3" s="518"/>
      <c r="AR3" s="518"/>
      <c r="AS3" s="518"/>
      <c r="AT3" s="518"/>
      <c r="AU3" s="518"/>
      <c r="AV3" s="518"/>
      <c r="AW3" s="518"/>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151</v>
      </c>
      <c r="D5" s="243"/>
      <c r="E5" s="243"/>
      <c r="F5" s="244"/>
      <c r="G5" s="245"/>
      <c r="H5" s="245"/>
      <c r="I5" s="245"/>
      <c r="J5" s="245"/>
      <c r="K5" s="245"/>
      <c r="L5" s="245"/>
      <c r="M5" s="529"/>
      <c r="N5" s="530"/>
      <c r="O5" s="530"/>
      <c r="P5" s="530"/>
      <c r="Q5" s="531"/>
      <c r="R5" s="525" t="s">
        <v>188</v>
      </c>
      <c r="S5" s="525"/>
      <c r="T5" s="477"/>
      <c r="U5" s="478"/>
      <c r="V5" s="478"/>
      <c r="W5" s="478"/>
      <c r="X5" s="478"/>
      <c r="Y5" s="479"/>
      <c r="Z5" s="246"/>
      <c r="AA5" s="242"/>
      <c r="AB5" s="242" t="s">
        <v>189</v>
      </c>
      <c r="AC5" s="237"/>
      <c r="AD5" s="246"/>
      <c r="AE5" s="237"/>
      <c r="AF5" s="240"/>
      <c r="AG5" s="240"/>
      <c r="AH5" s="526"/>
      <c r="AI5" s="527"/>
      <c r="AJ5" s="527"/>
      <c r="AK5" s="527"/>
      <c r="AL5" s="527"/>
      <c r="AM5" s="527"/>
      <c r="AN5" s="527"/>
      <c r="AO5" s="527"/>
      <c r="AP5" s="527"/>
      <c r="AQ5" s="527"/>
      <c r="AR5" s="527"/>
      <c r="AS5" s="527"/>
      <c r="AT5" s="527"/>
      <c r="AU5" s="527"/>
      <c r="AV5" s="528"/>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197</v>
      </c>
      <c r="D7" s="243"/>
      <c r="E7" s="243"/>
      <c r="F7" s="244"/>
      <c r="G7" s="248"/>
      <c r="H7" s="248"/>
      <c r="I7" s="248"/>
      <c r="J7" s="248"/>
      <c r="K7" s="248"/>
      <c r="L7" s="249"/>
      <c r="M7" s="519"/>
      <c r="N7" s="520"/>
      <c r="O7" s="520"/>
      <c r="P7" s="520"/>
      <c r="Q7" s="520"/>
      <c r="R7" s="520"/>
      <c r="S7" s="520"/>
      <c r="T7" s="520"/>
      <c r="U7" s="520"/>
      <c r="V7" s="520"/>
      <c r="W7" s="520"/>
      <c r="X7" s="520"/>
      <c r="Y7" s="521"/>
      <c r="Z7" s="250"/>
      <c r="AA7" s="244"/>
      <c r="AB7" s="251" t="s">
        <v>190</v>
      </c>
      <c r="AC7" s="244"/>
      <c r="AD7" s="244"/>
      <c r="AE7" s="244"/>
      <c r="AF7" s="240"/>
      <c r="AG7" s="240"/>
      <c r="AH7" s="526"/>
      <c r="AI7" s="527"/>
      <c r="AJ7" s="527"/>
      <c r="AK7" s="527"/>
      <c r="AL7" s="527"/>
      <c r="AM7" s="527"/>
      <c r="AN7" s="527"/>
      <c r="AO7" s="527"/>
      <c r="AP7" s="527"/>
      <c r="AQ7" s="527"/>
      <c r="AR7" s="527"/>
      <c r="AS7" s="527"/>
      <c r="AT7" s="527"/>
      <c r="AU7" s="527"/>
      <c r="AV7" s="528"/>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198</v>
      </c>
      <c r="D9" s="243"/>
      <c r="E9" s="243"/>
      <c r="F9" s="244"/>
      <c r="G9" s="248"/>
      <c r="H9" s="248"/>
      <c r="I9" s="248"/>
      <c r="J9" s="248"/>
      <c r="K9" s="248"/>
      <c r="L9" s="248"/>
      <c r="M9" s="532"/>
      <c r="N9" s="533"/>
      <c r="O9" s="533"/>
      <c r="P9" s="533"/>
      <c r="Q9" s="534"/>
      <c r="R9" s="252" t="s">
        <v>195</v>
      </c>
      <c r="S9" s="252"/>
      <c r="T9" s="252"/>
      <c r="U9" s="252"/>
      <c r="V9" s="252"/>
      <c r="W9" s="252"/>
      <c r="X9" s="242"/>
      <c r="Y9" s="233"/>
      <c r="Z9" s="253"/>
      <c r="AA9" s="253"/>
      <c r="AB9" s="254" t="s">
        <v>191</v>
      </c>
      <c r="AC9" s="253"/>
      <c r="AD9" s="253"/>
      <c r="AE9" s="244"/>
      <c r="AF9" s="240"/>
      <c r="AG9" s="240"/>
      <c r="AH9" s="526"/>
      <c r="AI9" s="527"/>
      <c r="AJ9" s="527"/>
      <c r="AK9" s="527"/>
      <c r="AL9" s="527"/>
      <c r="AM9" s="527"/>
      <c r="AN9" s="527"/>
      <c r="AO9" s="527"/>
      <c r="AP9" s="527"/>
      <c r="AQ9" s="527"/>
      <c r="AR9" s="527"/>
      <c r="AS9" s="527"/>
      <c r="AT9" s="527"/>
      <c r="AU9" s="527"/>
      <c r="AV9" s="528"/>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199</v>
      </c>
      <c r="D11" s="243"/>
      <c r="E11" s="243"/>
      <c r="F11" s="244"/>
      <c r="G11" s="248"/>
      <c r="H11" s="248"/>
      <c r="I11" s="248"/>
      <c r="J11" s="248"/>
      <c r="K11" s="248"/>
      <c r="L11" s="248"/>
      <c r="M11" s="522"/>
      <c r="N11" s="523"/>
      <c r="O11" s="523"/>
      <c r="P11" s="523"/>
      <c r="Q11" s="523"/>
      <c r="R11" s="523"/>
      <c r="S11" s="523"/>
      <c r="T11" s="523"/>
      <c r="U11" s="523"/>
      <c r="V11" s="523"/>
      <c r="W11" s="523"/>
      <c r="X11" s="523"/>
      <c r="Y11" s="524"/>
      <c r="Z11" s="253"/>
      <c r="AA11" s="253"/>
      <c r="AB11" s="247" t="s">
        <v>192</v>
      </c>
      <c r="AC11" s="253"/>
      <c r="AD11" s="253"/>
      <c r="AE11" s="244"/>
      <c r="AF11" s="240"/>
      <c r="AG11" s="240"/>
      <c r="AH11" s="522"/>
      <c r="AI11" s="523"/>
      <c r="AJ11" s="523"/>
      <c r="AK11" s="523"/>
      <c r="AL11" s="523"/>
      <c r="AM11" s="523"/>
      <c r="AN11" s="523"/>
      <c r="AO11" s="523"/>
      <c r="AP11" s="523"/>
      <c r="AQ11" s="523"/>
      <c r="AR11" s="523"/>
      <c r="AS11" s="523"/>
      <c r="AT11" s="523"/>
      <c r="AU11" s="523"/>
      <c r="AV11" s="524"/>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200</v>
      </c>
      <c r="D13" s="243"/>
      <c r="E13" s="243"/>
      <c r="F13" s="244"/>
      <c r="G13" s="240"/>
      <c r="H13" s="240"/>
      <c r="I13" s="240"/>
      <c r="J13" s="240"/>
      <c r="K13" s="240"/>
      <c r="L13" s="240"/>
      <c r="M13" s="522"/>
      <c r="N13" s="523"/>
      <c r="O13" s="523"/>
      <c r="P13" s="523"/>
      <c r="Q13" s="524"/>
      <c r="R13" s="525" t="s">
        <v>196</v>
      </c>
      <c r="S13" s="525"/>
      <c r="T13" s="477"/>
      <c r="U13" s="478"/>
      <c r="V13" s="478"/>
      <c r="W13" s="478"/>
      <c r="X13" s="478"/>
      <c r="Y13" s="479"/>
      <c r="Z13" s="253"/>
      <c r="AA13" s="253"/>
      <c r="AB13" s="256" t="s">
        <v>193</v>
      </c>
      <c r="AC13" s="257"/>
      <c r="AD13" s="257"/>
      <c r="AE13" s="244"/>
      <c r="AF13" s="257"/>
      <c r="AG13" s="257"/>
      <c r="AH13" s="535"/>
      <c r="AI13" s="536"/>
      <c r="AJ13" s="536"/>
      <c r="AK13" s="536"/>
      <c r="AL13" s="536"/>
      <c r="AM13" s="536"/>
      <c r="AN13" s="536"/>
      <c r="AO13" s="536"/>
      <c r="AP13" s="536"/>
      <c r="AQ13" s="536"/>
      <c r="AR13" s="536"/>
      <c r="AS13" s="536"/>
      <c r="AT13" s="536"/>
      <c r="AU13" s="536"/>
      <c r="AV13" s="537"/>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201</v>
      </c>
      <c r="D15" s="243"/>
      <c r="E15" s="243"/>
      <c r="F15" s="244"/>
      <c r="G15" s="258"/>
      <c r="H15" s="258"/>
      <c r="I15" s="258"/>
      <c r="J15" s="258"/>
      <c r="K15" s="258"/>
      <c r="L15" s="258"/>
      <c r="M15" s="477"/>
      <c r="N15" s="478"/>
      <c r="O15" s="478"/>
      <c r="P15" s="478"/>
      <c r="Q15" s="478"/>
      <c r="R15" s="478"/>
      <c r="S15" s="478"/>
      <c r="T15" s="478"/>
      <c r="U15" s="478"/>
      <c r="V15" s="478"/>
      <c r="W15" s="478"/>
      <c r="X15" s="478"/>
      <c r="Y15" s="479"/>
      <c r="Z15" s="259"/>
      <c r="AA15" s="260"/>
      <c r="AB15" s="261" t="s">
        <v>194</v>
      </c>
      <c r="AC15" s="262"/>
      <c r="AD15" s="263"/>
      <c r="AE15" s="244"/>
      <c r="AF15" s="264"/>
      <c r="AG15" s="237"/>
      <c r="AH15" s="526"/>
      <c r="AI15" s="527"/>
      <c r="AJ15" s="527"/>
      <c r="AK15" s="527"/>
      <c r="AL15" s="527"/>
      <c r="AM15" s="527"/>
      <c r="AN15" s="527"/>
      <c r="AO15" s="527"/>
      <c r="AP15" s="527"/>
      <c r="AQ15" s="527"/>
      <c r="AR15" s="527"/>
      <c r="AS15" s="527"/>
      <c r="AT15" s="527"/>
      <c r="AU15" s="527"/>
      <c r="AV15" s="528"/>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167</v>
      </c>
      <c r="D17" s="243"/>
      <c r="E17" s="243"/>
      <c r="F17" s="244"/>
      <c r="G17" s="258"/>
      <c r="H17" s="258"/>
      <c r="I17" s="258"/>
      <c r="J17" s="258"/>
      <c r="K17" s="258"/>
      <c r="L17" s="258"/>
      <c r="M17" s="477"/>
      <c r="N17" s="478"/>
      <c r="O17" s="478"/>
      <c r="P17" s="478"/>
      <c r="Q17" s="478"/>
      <c r="R17" s="478"/>
      <c r="S17" s="478"/>
      <c r="T17" s="478"/>
      <c r="U17" s="478"/>
      <c r="V17" s="478"/>
      <c r="W17" s="478"/>
      <c r="X17" s="478"/>
      <c r="Y17" s="479"/>
      <c r="Z17" s="265" t="s">
        <v>169</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544" t="s">
        <v>70</v>
      </c>
      <c r="C20" s="544"/>
      <c r="D20" s="544"/>
      <c r="E20" s="544"/>
      <c r="F20" s="544"/>
      <c r="G20" s="544"/>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41">
        <f>'Informations Entreprise'!$L$9</f>
        <v>0</v>
      </c>
      <c r="N22" s="542"/>
      <c r="O22" s="542"/>
      <c r="P22" s="542"/>
      <c r="Q22" s="542"/>
      <c r="R22" s="542"/>
      <c r="S22" s="542"/>
      <c r="T22" s="542"/>
      <c r="U22" s="542"/>
      <c r="V22" s="542"/>
      <c r="W22" s="542"/>
      <c r="X22" s="542"/>
      <c r="Y22" s="543"/>
      <c r="Z22" s="276"/>
      <c r="AA22" s="276"/>
      <c r="AB22" s="277" t="s">
        <v>71</v>
      </c>
      <c r="AC22" s="277"/>
      <c r="AD22" s="268"/>
      <c r="AE22" s="268"/>
      <c r="AF22" s="268"/>
      <c r="AG22" s="268"/>
      <c r="AH22" s="545">
        <f>'Informations Entreprise'!BA9</f>
        <v>0</v>
      </c>
      <c r="AI22" s="546"/>
      <c r="AJ22" s="546"/>
      <c r="AK22" s="546"/>
      <c r="AL22" s="546"/>
      <c r="AM22" s="546"/>
      <c r="AN22" s="546"/>
      <c r="AO22" s="546"/>
      <c r="AP22" s="546"/>
      <c r="AQ22" s="546"/>
      <c r="AR22" s="546"/>
      <c r="AS22" s="546"/>
      <c r="AT22" s="546"/>
      <c r="AU22" s="546"/>
      <c r="AV22" s="547"/>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8">
        <f>'Informations Entreprise'!$L$11</f>
        <v>0</v>
      </c>
      <c r="N24" s="539"/>
      <c r="O24" s="539"/>
      <c r="P24" s="539"/>
      <c r="Q24" s="539"/>
      <c r="R24" s="539"/>
      <c r="S24" s="539"/>
      <c r="T24" s="539"/>
      <c r="U24" s="539"/>
      <c r="V24" s="539"/>
      <c r="W24" s="539"/>
      <c r="X24" s="539"/>
      <c r="Y24" s="540"/>
      <c r="Z24" s="272"/>
      <c r="AA24" s="272"/>
      <c r="AB24" s="277" t="s">
        <v>147</v>
      </c>
      <c r="AC24" s="272"/>
      <c r="AD24" s="272"/>
      <c r="AE24" s="272"/>
      <c r="AF24" s="272"/>
      <c r="AG24" s="272"/>
      <c r="AH24" s="545" t="str">
        <f>'Informations Entreprise'!AM37</f>
        <v>Versements volontaires</v>
      </c>
      <c r="AI24" s="546"/>
      <c r="AJ24" s="546"/>
      <c r="AK24" s="546"/>
      <c r="AL24" s="546"/>
      <c r="AM24" s="546"/>
      <c r="AN24" s="546"/>
      <c r="AO24" s="546"/>
      <c r="AP24" s="546"/>
      <c r="AQ24" s="546"/>
      <c r="AR24" s="546"/>
      <c r="AS24" s="546"/>
      <c r="AT24" s="546"/>
      <c r="AU24" s="546"/>
      <c r="AV24" s="547"/>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72</v>
      </c>
      <c r="D26" s="274"/>
      <c r="E26" s="274"/>
      <c r="F26" s="274"/>
      <c r="G26" s="278"/>
      <c r="H26" s="278"/>
      <c r="I26" s="278"/>
      <c r="J26" s="278"/>
      <c r="K26" s="278"/>
      <c r="L26" s="278"/>
      <c r="M26" s="538">
        <f>'Informations Entreprise'!$L$15</f>
        <v>0</v>
      </c>
      <c r="N26" s="539"/>
      <c r="O26" s="539"/>
      <c r="P26" s="539"/>
      <c r="Q26" s="539"/>
      <c r="R26" s="539"/>
      <c r="S26" s="539"/>
      <c r="T26" s="539"/>
      <c r="U26" s="539"/>
      <c r="V26" s="539"/>
      <c r="W26" s="539"/>
      <c r="X26" s="539"/>
      <c r="Y26" s="540"/>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55</v>
      </c>
      <c r="D28" s="274"/>
      <c r="E28" s="274"/>
      <c r="F28" s="274"/>
      <c r="G28" s="271"/>
      <c r="H28" s="271"/>
      <c r="I28" s="271"/>
      <c r="J28" s="271"/>
      <c r="K28" s="271"/>
      <c r="L28" s="271"/>
      <c r="M28" s="538">
        <f>'Informations Entreprise'!$AM$15</f>
        <v>0</v>
      </c>
      <c r="N28" s="539"/>
      <c r="O28" s="539"/>
      <c r="P28" s="539"/>
      <c r="Q28" s="539"/>
      <c r="R28" s="539"/>
      <c r="S28" s="539"/>
      <c r="T28" s="539"/>
      <c r="U28" s="539"/>
      <c r="V28" s="539"/>
      <c r="W28" s="539"/>
      <c r="X28" s="539"/>
      <c r="Y28" s="540"/>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563" t="str">
        <f>IF('Informations Entreprise'!$AM$37="Abondement unilatéral", "RÉPARTITION DE L'ABONDEMENT UNILATÉRAL DANS LE PERCOL"," RÉPARTITION DES VERSEMENTS")</f>
        <v xml:space="preserve"> RÉPARTITION DES VERSEMENTS</v>
      </c>
      <c r="C32" s="564"/>
      <c r="D32" s="564"/>
      <c r="E32" s="564"/>
      <c r="F32" s="564"/>
      <c r="G32" s="564"/>
      <c r="H32" s="564"/>
      <c r="I32" s="564"/>
      <c r="J32" s="564"/>
      <c r="K32" s="564"/>
      <c r="L32" s="564"/>
      <c r="M32" s="564"/>
      <c r="N32" s="564"/>
      <c r="O32" s="564"/>
      <c r="P32" s="564"/>
      <c r="Q32" s="564"/>
      <c r="R32" s="564"/>
      <c r="S32" s="564"/>
      <c r="T32" s="564"/>
      <c r="U32" s="564"/>
      <c r="V32" s="564"/>
      <c r="W32" s="564"/>
      <c r="X32" s="564"/>
      <c r="Y32" s="564"/>
      <c r="Z32" s="564"/>
      <c r="AA32" s="564"/>
      <c r="AB32" s="564"/>
      <c r="AC32" s="564"/>
      <c r="AD32" s="564"/>
      <c r="AE32" s="564"/>
      <c r="AF32" s="564"/>
      <c r="AG32" s="564"/>
      <c r="AH32" s="564"/>
      <c r="AI32" s="564"/>
      <c r="AJ32" s="564"/>
      <c r="AK32" s="564"/>
      <c r="AL32" s="564"/>
      <c r="AM32" s="564"/>
      <c r="AN32" s="564"/>
      <c r="AO32" s="564"/>
      <c r="AP32" s="564"/>
      <c r="AQ32" s="564"/>
      <c r="AR32" s="564"/>
      <c r="AS32" s="564"/>
      <c r="AT32" s="564"/>
      <c r="AU32" s="564"/>
      <c r="AV32" s="564"/>
      <c r="AW32" s="565"/>
      <c r="AX32" s="126"/>
      <c r="AY32" s="126"/>
    </row>
    <row r="33" spans="2:81" ht="24.75" customHeight="1" x14ac:dyDescent="0.25">
      <c r="B33" s="583" t="s">
        <v>57</v>
      </c>
      <c r="C33" s="583"/>
      <c r="D33" s="583"/>
      <c r="E33" s="583"/>
      <c r="F33" s="583"/>
      <c r="G33" s="583"/>
      <c r="H33" s="583"/>
      <c r="I33" s="583"/>
      <c r="J33" s="583"/>
      <c r="K33" s="583"/>
      <c r="L33" s="583"/>
      <c r="M33" s="583"/>
      <c r="N33" s="583"/>
      <c r="O33" s="583"/>
      <c r="P33" s="583"/>
      <c r="Q33" s="583"/>
      <c r="R33" s="584" t="s">
        <v>78</v>
      </c>
      <c r="S33" s="584"/>
      <c r="T33" s="584"/>
      <c r="U33" s="584"/>
      <c r="V33" s="584"/>
      <c r="W33" s="584"/>
      <c r="X33" s="584"/>
      <c r="Y33" s="584"/>
      <c r="Z33" s="584"/>
      <c r="AA33" s="584"/>
      <c r="AB33" s="584"/>
      <c r="AC33" s="585" t="s">
        <v>79</v>
      </c>
      <c r="AD33" s="585"/>
      <c r="AE33" s="585"/>
      <c r="AF33" s="585"/>
      <c r="AG33" s="585"/>
      <c r="AH33" s="585"/>
      <c r="AI33" s="585"/>
      <c r="AJ33" s="585"/>
      <c r="AK33" s="585"/>
      <c r="AL33" s="585"/>
      <c r="AM33" s="585"/>
      <c r="AN33" s="585"/>
      <c r="AO33" s="585"/>
      <c r="AP33" s="585"/>
      <c r="AQ33" s="585"/>
      <c r="AR33" s="585"/>
      <c r="AS33" s="585"/>
      <c r="AT33" s="585"/>
      <c r="AU33" s="585"/>
      <c r="AV33" s="585"/>
      <c r="AW33" s="585"/>
      <c r="AX33" s="126"/>
      <c r="AY33" s="126"/>
    </row>
    <row r="34" spans="2:81" ht="3.75" customHeight="1" x14ac:dyDescent="0.25">
      <c r="B34" s="583"/>
      <c r="C34" s="583"/>
      <c r="D34" s="583"/>
      <c r="E34" s="583"/>
      <c r="F34" s="583"/>
      <c r="G34" s="583"/>
      <c r="H34" s="583"/>
      <c r="I34" s="583"/>
      <c r="J34" s="583"/>
      <c r="K34" s="583"/>
      <c r="L34" s="583"/>
      <c r="M34" s="583"/>
      <c r="N34" s="583"/>
      <c r="O34" s="583"/>
      <c r="P34" s="583"/>
      <c r="Q34" s="583"/>
      <c r="R34" s="584"/>
      <c r="S34" s="584"/>
      <c r="T34" s="584"/>
      <c r="U34" s="584"/>
      <c r="V34" s="584"/>
      <c r="W34" s="584"/>
      <c r="X34" s="584"/>
      <c r="Y34" s="584"/>
      <c r="Z34" s="584"/>
      <c r="AA34" s="584"/>
      <c r="AB34" s="584"/>
      <c r="AC34" s="586" t="s">
        <v>80</v>
      </c>
      <c r="AD34" s="587"/>
      <c r="AE34" s="587"/>
      <c r="AF34" s="587"/>
      <c r="AG34" s="587"/>
      <c r="AH34" s="587"/>
      <c r="AI34" s="587"/>
      <c r="AJ34" s="587"/>
      <c r="AK34" s="587"/>
      <c r="AL34" s="588"/>
      <c r="AM34" s="586" t="s">
        <v>81</v>
      </c>
      <c r="AN34" s="587"/>
      <c r="AO34" s="587"/>
      <c r="AP34" s="587"/>
      <c r="AQ34" s="587"/>
      <c r="AR34" s="587"/>
      <c r="AS34" s="587"/>
      <c r="AT34" s="587"/>
      <c r="AU34" s="587"/>
      <c r="AV34" s="587"/>
      <c r="AW34" s="588"/>
      <c r="AX34" s="126"/>
      <c r="AY34" s="126"/>
    </row>
    <row r="35" spans="2:81" ht="18" customHeight="1" x14ac:dyDescent="0.25">
      <c r="B35" s="583"/>
      <c r="C35" s="583"/>
      <c r="D35" s="583"/>
      <c r="E35" s="583"/>
      <c r="F35" s="583"/>
      <c r="G35" s="583"/>
      <c r="H35" s="583"/>
      <c r="I35" s="583"/>
      <c r="J35" s="583"/>
      <c r="K35" s="583"/>
      <c r="L35" s="583"/>
      <c r="M35" s="583"/>
      <c r="N35" s="583"/>
      <c r="O35" s="583"/>
      <c r="P35" s="583"/>
      <c r="Q35" s="583"/>
      <c r="R35" s="584"/>
      <c r="S35" s="584"/>
      <c r="T35" s="584"/>
      <c r="U35" s="584"/>
      <c r="V35" s="584"/>
      <c r="W35" s="584"/>
      <c r="X35" s="584"/>
      <c r="Y35" s="584"/>
      <c r="Z35" s="584"/>
      <c r="AA35" s="584"/>
      <c r="AB35" s="584"/>
      <c r="AC35" s="589"/>
      <c r="AD35" s="590"/>
      <c r="AE35" s="590"/>
      <c r="AF35" s="590"/>
      <c r="AG35" s="590"/>
      <c r="AH35" s="590"/>
      <c r="AI35" s="590"/>
      <c r="AJ35" s="590"/>
      <c r="AK35" s="590"/>
      <c r="AL35" s="591"/>
      <c r="AM35" s="586"/>
      <c r="AN35" s="587"/>
      <c r="AO35" s="587"/>
      <c r="AP35" s="587"/>
      <c r="AQ35" s="587"/>
      <c r="AR35" s="587"/>
      <c r="AS35" s="587"/>
      <c r="AT35" s="587"/>
      <c r="AU35" s="587"/>
      <c r="AV35" s="587"/>
      <c r="AW35" s="588"/>
      <c r="AX35" s="126"/>
      <c r="AY35" s="126"/>
      <c r="BL35" s="489"/>
      <c r="BM35" s="489"/>
      <c r="BN35" s="489"/>
      <c r="BO35" s="489"/>
      <c r="BP35" s="489"/>
      <c r="BQ35" s="489"/>
    </row>
    <row r="36" spans="2:81" ht="12" customHeight="1" x14ac:dyDescent="0.15">
      <c r="B36" s="490" t="str">
        <f>IF('Informations Entreprise'!$M$37="Gamme GER","84289 - GER Monétaire",IF('Informations Entreprise'!$M$37="Gamme TESORUS","82659 - TESORUS Monétaire",""))</f>
        <v>84289 - GER Monétaire</v>
      </c>
      <c r="C36" s="491"/>
      <c r="D36" s="491"/>
      <c r="E36" s="491"/>
      <c r="F36" s="491"/>
      <c r="G36" s="491"/>
      <c r="H36" s="491"/>
      <c r="I36" s="491"/>
      <c r="J36" s="491"/>
      <c r="K36" s="491"/>
      <c r="L36" s="491"/>
      <c r="M36" s="491"/>
      <c r="N36" s="491"/>
      <c r="O36" s="491"/>
      <c r="P36" s="491"/>
      <c r="Q36" s="492"/>
      <c r="R36" s="469"/>
      <c r="S36" s="470"/>
      <c r="T36" s="470"/>
      <c r="U36" s="470"/>
      <c r="V36" s="470"/>
      <c r="W36" s="470"/>
      <c r="X36" s="470"/>
      <c r="Y36" s="470"/>
      <c r="Z36" s="470"/>
      <c r="AA36" s="470"/>
      <c r="AB36" s="471"/>
      <c r="AC36" s="469"/>
      <c r="AD36" s="470"/>
      <c r="AE36" s="470"/>
      <c r="AF36" s="470"/>
      <c r="AG36" s="470"/>
      <c r="AH36" s="470"/>
      <c r="AI36" s="470"/>
      <c r="AJ36" s="470"/>
      <c r="AK36" s="470"/>
      <c r="AL36" s="471"/>
      <c r="AM36" s="292"/>
      <c r="AN36" s="293"/>
      <c r="AO36" s="293"/>
      <c r="AP36" s="293"/>
      <c r="AQ36" s="293"/>
      <c r="AR36" s="293"/>
      <c r="AS36" s="293"/>
      <c r="AT36" s="293"/>
      <c r="AU36" s="294"/>
      <c r="AV36" s="294"/>
      <c r="AW36" s="295"/>
      <c r="AX36" s="126"/>
      <c r="AY36" s="126"/>
    </row>
    <row r="37" spans="2:81" ht="12" customHeight="1" x14ac:dyDescent="0.15">
      <c r="B37" s="493"/>
      <c r="C37" s="494"/>
      <c r="D37" s="494"/>
      <c r="E37" s="494"/>
      <c r="F37" s="494"/>
      <c r="G37" s="494"/>
      <c r="H37" s="494"/>
      <c r="I37" s="494"/>
      <c r="J37" s="494"/>
      <c r="K37" s="494"/>
      <c r="L37" s="494"/>
      <c r="M37" s="494"/>
      <c r="N37" s="494"/>
      <c r="O37" s="494"/>
      <c r="P37" s="494"/>
      <c r="Q37" s="495"/>
      <c r="R37" s="472"/>
      <c r="S37" s="473"/>
      <c r="T37" s="473"/>
      <c r="U37" s="473"/>
      <c r="V37" s="473"/>
      <c r="W37" s="473"/>
      <c r="X37" s="473"/>
      <c r="Y37" s="473"/>
      <c r="Z37" s="473"/>
      <c r="AA37" s="473"/>
      <c r="AB37" s="474"/>
      <c r="AC37" s="472"/>
      <c r="AD37" s="473"/>
      <c r="AE37" s="473"/>
      <c r="AF37" s="473"/>
      <c r="AG37" s="473"/>
      <c r="AH37" s="473"/>
      <c r="AI37" s="473"/>
      <c r="AJ37" s="473"/>
      <c r="AK37" s="473"/>
      <c r="AL37" s="474"/>
      <c r="AM37" s="296"/>
      <c r="AN37" s="297"/>
      <c r="AO37" s="297"/>
      <c r="AP37" s="297"/>
      <c r="AQ37" s="297"/>
      <c r="AR37" s="297"/>
      <c r="AS37" s="297"/>
      <c r="AT37" s="297"/>
      <c r="AU37" s="298"/>
      <c r="AV37" s="298"/>
      <c r="AW37" s="299"/>
      <c r="AX37" s="126"/>
      <c r="AY37" s="126"/>
    </row>
    <row r="38" spans="2:81" ht="12" customHeight="1" x14ac:dyDescent="0.15">
      <c r="B38" s="496" t="str">
        <f>IF('Informations Entreprise'!$M$37="Gamme GER","84309 - GER Prudence",IF('Informations Entreprise'!$M$37="Gamme TESORUS","82719 - TESORUS Prudence",""))</f>
        <v>84309 - GER Prudence</v>
      </c>
      <c r="C38" s="497"/>
      <c r="D38" s="497"/>
      <c r="E38" s="497"/>
      <c r="F38" s="497"/>
      <c r="G38" s="497"/>
      <c r="H38" s="497"/>
      <c r="I38" s="497"/>
      <c r="J38" s="497"/>
      <c r="K38" s="497"/>
      <c r="L38" s="497"/>
      <c r="M38" s="497"/>
      <c r="N38" s="497"/>
      <c r="O38" s="497"/>
      <c r="P38" s="497"/>
      <c r="Q38" s="498"/>
      <c r="R38" s="469"/>
      <c r="S38" s="470"/>
      <c r="T38" s="470"/>
      <c r="U38" s="470"/>
      <c r="V38" s="470"/>
      <c r="W38" s="470"/>
      <c r="X38" s="470"/>
      <c r="Y38" s="470"/>
      <c r="Z38" s="470"/>
      <c r="AA38" s="470"/>
      <c r="AB38" s="471"/>
      <c r="AC38" s="469"/>
      <c r="AD38" s="470"/>
      <c r="AE38" s="470"/>
      <c r="AF38" s="470"/>
      <c r="AG38" s="470"/>
      <c r="AH38" s="470"/>
      <c r="AI38" s="470"/>
      <c r="AJ38" s="470"/>
      <c r="AK38" s="470"/>
      <c r="AL38" s="471"/>
      <c r="AM38" s="300"/>
      <c r="AN38" s="502" t="s">
        <v>150</v>
      </c>
      <c r="AO38" s="503"/>
      <c r="AP38" s="503"/>
      <c r="AQ38" s="503"/>
      <c r="AR38" s="503"/>
      <c r="AS38" s="503"/>
      <c r="AT38" s="503"/>
      <c r="AU38" s="503"/>
      <c r="AV38" s="504"/>
      <c r="AW38" s="299"/>
      <c r="AX38" s="126"/>
      <c r="AY38" s="126"/>
    </row>
    <row r="39" spans="2:81" ht="12" customHeight="1" x14ac:dyDescent="0.15">
      <c r="B39" s="499"/>
      <c r="C39" s="500"/>
      <c r="D39" s="500"/>
      <c r="E39" s="500"/>
      <c r="F39" s="500"/>
      <c r="G39" s="500"/>
      <c r="H39" s="500"/>
      <c r="I39" s="500"/>
      <c r="J39" s="500"/>
      <c r="K39" s="500"/>
      <c r="L39" s="500"/>
      <c r="M39" s="500"/>
      <c r="N39" s="500"/>
      <c r="O39" s="500"/>
      <c r="P39" s="500"/>
      <c r="Q39" s="501"/>
      <c r="R39" s="472"/>
      <c r="S39" s="473"/>
      <c r="T39" s="473"/>
      <c r="U39" s="473"/>
      <c r="V39" s="473"/>
      <c r="W39" s="473"/>
      <c r="X39" s="473"/>
      <c r="Y39" s="473"/>
      <c r="Z39" s="473"/>
      <c r="AA39" s="473"/>
      <c r="AB39" s="474"/>
      <c r="AC39" s="472"/>
      <c r="AD39" s="473"/>
      <c r="AE39" s="473"/>
      <c r="AF39" s="473"/>
      <c r="AG39" s="473"/>
      <c r="AH39" s="473"/>
      <c r="AI39" s="473"/>
      <c r="AJ39" s="473"/>
      <c r="AK39" s="473"/>
      <c r="AL39" s="474"/>
      <c r="AM39" s="300"/>
      <c r="AN39" s="505"/>
      <c r="AO39" s="506"/>
      <c r="AP39" s="506"/>
      <c r="AQ39" s="506"/>
      <c r="AR39" s="506"/>
      <c r="AS39" s="506"/>
      <c r="AT39" s="506"/>
      <c r="AU39" s="506"/>
      <c r="AV39" s="507"/>
      <c r="AW39" s="299"/>
      <c r="AX39" s="126"/>
      <c r="AY39" s="126"/>
    </row>
    <row r="40" spans="2:81" ht="12" customHeight="1" x14ac:dyDescent="0.15">
      <c r="B40" s="496" t="str">
        <f>IF('Informations Entreprise'!$M$37="Gamme GER","84329 - GER Équilibre",IF('Informations Entreprise'!$M$37="Gamme TESORUS","82669 - TESORUS Équilibre",""))</f>
        <v>84329 - GER Équilibre</v>
      </c>
      <c r="C40" s="497"/>
      <c r="D40" s="497"/>
      <c r="E40" s="497"/>
      <c r="F40" s="497"/>
      <c r="G40" s="497"/>
      <c r="H40" s="497"/>
      <c r="I40" s="497"/>
      <c r="J40" s="497"/>
      <c r="K40" s="497"/>
      <c r="L40" s="497"/>
      <c r="M40" s="497"/>
      <c r="N40" s="497"/>
      <c r="O40" s="497"/>
      <c r="P40" s="497"/>
      <c r="Q40" s="498"/>
      <c r="R40" s="469"/>
      <c r="S40" s="470"/>
      <c r="T40" s="470"/>
      <c r="U40" s="470"/>
      <c r="V40" s="470"/>
      <c r="W40" s="470"/>
      <c r="X40" s="470"/>
      <c r="Y40" s="470"/>
      <c r="Z40" s="470"/>
      <c r="AA40" s="470"/>
      <c r="AB40" s="471"/>
      <c r="AC40" s="469"/>
      <c r="AD40" s="470"/>
      <c r="AE40" s="470"/>
      <c r="AF40" s="470"/>
      <c r="AG40" s="470"/>
      <c r="AH40" s="470"/>
      <c r="AI40" s="470"/>
      <c r="AJ40" s="470"/>
      <c r="AK40" s="470"/>
      <c r="AL40" s="471"/>
      <c r="AM40" s="301"/>
      <c r="AN40" s="508"/>
      <c r="AO40" s="509"/>
      <c r="AP40" s="509"/>
      <c r="AQ40" s="509"/>
      <c r="AR40" s="509"/>
      <c r="AS40" s="509"/>
      <c r="AT40" s="509"/>
      <c r="AU40" s="509"/>
      <c r="AV40" s="510"/>
      <c r="AW40" s="299"/>
      <c r="AX40" s="126"/>
      <c r="AY40" s="126"/>
      <c r="BL40" s="138"/>
    </row>
    <row r="41" spans="2:81" ht="12" customHeight="1" x14ac:dyDescent="0.15">
      <c r="B41" s="499"/>
      <c r="C41" s="500"/>
      <c r="D41" s="500"/>
      <c r="E41" s="500"/>
      <c r="F41" s="500"/>
      <c r="G41" s="500"/>
      <c r="H41" s="500"/>
      <c r="I41" s="500"/>
      <c r="J41" s="500"/>
      <c r="K41" s="500"/>
      <c r="L41" s="500"/>
      <c r="M41" s="500"/>
      <c r="N41" s="500"/>
      <c r="O41" s="500"/>
      <c r="P41" s="500"/>
      <c r="Q41" s="501"/>
      <c r="R41" s="472"/>
      <c r="S41" s="473"/>
      <c r="T41" s="473"/>
      <c r="U41" s="473"/>
      <c r="V41" s="473"/>
      <c r="W41" s="473"/>
      <c r="X41" s="473"/>
      <c r="Y41" s="473"/>
      <c r="Z41" s="473"/>
      <c r="AA41" s="473"/>
      <c r="AB41" s="474"/>
      <c r="AC41" s="472"/>
      <c r="AD41" s="473"/>
      <c r="AE41" s="473"/>
      <c r="AF41" s="473"/>
      <c r="AG41" s="473"/>
      <c r="AH41" s="473"/>
      <c r="AI41" s="473"/>
      <c r="AJ41" s="473"/>
      <c r="AK41" s="473"/>
      <c r="AL41" s="474"/>
      <c r="AM41" s="300"/>
      <c r="AN41" s="237"/>
      <c r="AO41" s="237"/>
      <c r="AP41" s="237"/>
      <c r="AQ41" s="237"/>
      <c r="AR41" s="237"/>
      <c r="AS41" s="237"/>
      <c r="AT41" s="237"/>
      <c r="AU41" s="298"/>
      <c r="AV41" s="298"/>
      <c r="AW41" s="299"/>
      <c r="AX41" s="126"/>
      <c r="AY41" s="126"/>
    </row>
    <row r="42" spans="2:81" ht="12" customHeight="1" x14ac:dyDescent="0.15">
      <c r="B42" s="496" t="str">
        <f>IF('Informations Entreprise'!$M$37="Gamme GER","84349 - GER Dynamique",IF('Informations Entreprise'!$M$37="Gamme TESORUS","82689 - TESORUS Dynamique",""))</f>
        <v>84349 - GER Dynamique</v>
      </c>
      <c r="C42" s="497"/>
      <c r="D42" s="497"/>
      <c r="E42" s="497"/>
      <c r="F42" s="497"/>
      <c r="G42" s="497"/>
      <c r="H42" s="497"/>
      <c r="I42" s="497"/>
      <c r="J42" s="497"/>
      <c r="K42" s="497"/>
      <c r="L42" s="497"/>
      <c r="M42" s="497"/>
      <c r="N42" s="497"/>
      <c r="O42" s="497"/>
      <c r="P42" s="497"/>
      <c r="Q42" s="498"/>
      <c r="R42" s="469"/>
      <c r="S42" s="470"/>
      <c r="T42" s="470"/>
      <c r="U42" s="470"/>
      <c r="V42" s="470"/>
      <c r="W42" s="470"/>
      <c r="X42" s="470"/>
      <c r="Y42" s="470"/>
      <c r="Z42" s="470"/>
      <c r="AA42" s="470"/>
      <c r="AB42" s="471"/>
      <c r="AC42" s="469"/>
      <c r="AD42" s="470"/>
      <c r="AE42" s="470"/>
      <c r="AF42" s="470"/>
      <c r="AG42" s="470"/>
      <c r="AH42" s="470"/>
      <c r="AI42" s="470"/>
      <c r="AJ42" s="470"/>
      <c r="AK42" s="470"/>
      <c r="AL42" s="471"/>
      <c r="AM42" s="302"/>
      <c r="AN42" s="303" t="s">
        <v>82</v>
      </c>
      <c r="AO42" s="237"/>
      <c r="AP42" s="237"/>
      <c r="AQ42" s="237"/>
      <c r="AR42" s="237"/>
      <c r="AS42" s="237"/>
      <c r="AT42" s="237"/>
      <c r="AU42" s="237"/>
      <c r="AV42" s="237"/>
      <c r="AW42" s="299"/>
      <c r="AX42" s="126"/>
      <c r="AY42" s="126"/>
    </row>
    <row r="43" spans="2:81" ht="12" customHeight="1" x14ac:dyDescent="0.25">
      <c r="B43" s="499"/>
      <c r="C43" s="500"/>
      <c r="D43" s="500"/>
      <c r="E43" s="500"/>
      <c r="F43" s="500"/>
      <c r="G43" s="500"/>
      <c r="H43" s="500"/>
      <c r="I43" s="500"/>
      <c r="J43" s="500"/>
      <c r="K43" s="500"/>
      <c r="L43" s="500"/>
      <c r="M43" s="500"/>
      <c r="N43" s="500"/>
      <c r="O43" s="500"/>
      <c r="P43" s="500"/>
      <c r="Q43" s="501"/>
      <c r="R43" s="472"/>
      <c r="S43" s="473"/>
      <c r="T43" s="473"/>
      <c r="U43" s="473"/>
      <c r="V43" s="473"/>
      <c r="W43" s="473"/>
      <c r="X43" s="473"/>
      <c r="Y43" s="473"/>
      <c r="Z43" s="473"/>
      <c r="AA43" s="473"/>
      <c r="AB43" s="474"/>
      <c r="AC43" s="472"/>
      <c r="AD43" s="473"/>
      <c r="AE43" s="473"/>
      <c r="AF43" s="473"/>
      <c r="AG43" s="473"/>
      <c r="AH43" s="473"/>
      <c r="AI43" s="473"/>
      <c r="AJ43" s="473"/>
      <c r="AK43" s="473"/>
      <c r="AL43" s="474"/>
      <c r="AM43" s="300"/>
      <c r="AN43" s="237"/>
      <c r="AO43" s="237"/>
      <c r="AP43" s="237"/>
      <c r="AQ43" s="237"/>
      <c r="AR43" s="237"/>
      <c r="AS43" s="237"/>
      <c r="AT43" s="237"/>
      <c r="AU43" s="237"/>
      <c r="AV43" s="237"/>
      <c r="AW43" s="304"/>
      <c r="AX43" s="126"/>
      <c r="AY43" s="126"/>
    </row>
    <row r="44" spans="2:81" ht="12" customHeight="1" x14ac:dyDescent="0.25">
      <c r="B44" s="496" t="str">
        <f>IF('Informations Entreprise'!$M$37="Gamme GER","84369 - GER Solidaire",IF('Informations Entreprise'!$M$37="Gamme TESORUS","87649 - TESORUS Solidaire",""))</f>
        <v>84369 - GER Solidaire</v>
      </c>
      <c r="C44" s="497"/>
      <c r="D44" s="497"/>
      <c r="E44" s="497"/>
      <c r="F44" s="497"/>
      <c r="G44" s="497"/>
      <c r="H44" s="497"/>
      <c r="I44" s="497"/>
      <c r="J44" s="497"/>
      <c r="K44" s="497"/>
      <c r="L44" s="497"/>
      <c r="M44" s="497"/>
      <c r="N44" s="497"/>
      <c r="O44" s="497"/>
      <c r="P44" s="497"/>
      <c r="Q44" s="498"/>
      <c r="R44" s="469"/>
      <c r="S44" s="470"/>
      <c r="T44" s="470"/>
      <c r="U44" s="470"/>
      <c r="V44" s="470"/>
      <c r="W44" s="470"/>
      <c r="X44" s="470"/>
      <c r="Y44" s="470"/>
      <c r="Z44" s="470"/>
      <c r="AA44" s="470"/>
      <c r="AB44" s="471"/>
      <c r="AC44" s="469"/>
      <c r="AD44" s="470"/>
      <c r="AE44" s="470"/>
      <c r="AF44" s="470"/>
      <c r="AG44" s="470"/>
      <c r="AH44" s="470"/>
      <c r="AI44" s="470"/>
      <c r="AJ44" s="470"/>
      <c r="AK44" s="470"/>
      <c r="AL44" s="471"/>
      <c r="AM44" s="300"/>
      <c r="AN44" s="511"/>
      <c r="AO44" s="512"/>
      <c r="AP44" s="512"/>
      <c r="AQ44" s="512"/>
      <c r="AR44" s="512"/>
      <c r="AS44" s="512"/>
      <c r="AT44" s="512"/>
      <c r="AU44" s="512"/>
      <c r="AV44" s="513"/>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499"/>
      <c r="C45" s="500"/>
      <c r="D45" s="500"/>
      <c r="E45" s="500"/>
      <c r="F45" s="500"/>
      <c r="G45" s="500"/>
      <c r="H45" s="500"/>
      <c r="I45" s="500"/>
      <c r="J45" s="500"/>
      <c r="K45" s="500"/>
      <c r="L45" s="500"/>
      <c r="M45" s="500"/>
      <c r="N45" s="500"/>
      <c r="O45" s="500"/>
      <c r="P45" s="500"/>
      <c r="Q45" s="501"/>
      <c r="R45" s="472"/>
      <c r="S45" s="473"/>
      <c r="T45" s="473"/>
      <c r="U45" s="473"/>
      <c r="V45" s="473"/>
      <c r="W45" s="473"/>
      <c r="X45" s="473"/>
      <c r="Y45" s="473"/>
      <c r="Z45" s="473"/>
      <c r="AA45" s="473"/>
      <c r="AB45" s="474"/>
      <c r="AC45" s="472"/>
      <c r="AD45" s="473"/>
      <c r="AE45" s="473"/>
      <c r="AF45" s="473"/>
      <c r="AG45" s="473"/>
      <c r="AH45" s="473"/>
      <c r="AI45" s="473"/>
      <c r="AJ45" s="473"/>
      <c r="AK45" s="473"/>
      <c r="AL45" s="474"/>
      <c r="AM45" s="306"/>
      <c r="AN45" s="514"/>
      <c r="AO45" s="515"/>
      <c r="AP45" s="515"/>
      <c r="AQ45" s="515"/>
      <c r="AR45" s="515"/>
      <c r="AS45" s="515"/>
      <c r="AT45" s="515"/>
      <c r="AU45" s="515"/>
      <c r="AV45" s="516"/>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496" t="s">
        <v>58</v>
      </c>
      <c r="C46" s="497"/>
      <c r="D46" s="497"/>
      <c r="E46" s="497"/>
      <c r="F46" s="497"/>
      <c r="G46" s="497"/>
      <c r="H46" s="497"/>
      <c r="I46" s="497"/>
      <c r="J46" s="497"/>
      <c r="K46" s="497"/>
      <c r="L46" s="497"/>
      <c r="M46" s="497"/>
      <c r="N46" s="497"/>
      <c r="O46" s="497"/>
      <c r="P46" s="497"/>
      <c r="Q46" s="498"/>
      <c r="R46" s="469"/>
      <c r="S46" s="470"/>
      <c r="T46" s="470"/>
      <c r="U46" s="470"/>
      <c r="V46" s="470"/>
      <c r="W46" s="470"/>
      <c r="X46" s="470"/>
      <c r="Y46" s="470"/>
      <c r="Z46" s="470"/>
      <c r="AA46" s="470"/>
      <c r="AB46" s="471"/>
      <c r="AC46" s="469"/>
      <c r="AD46" s="470"/>
      <c r="AE46" s="470"/>
      <c r="AF46" s="470"/>
      <c r="AG46" s="470"/>
      <c r="AH46" s="470"/>
      <c r="AI46" s="470"/>
      <c r="AJ46" s="470"/>
      <c r="AK46" s="470"/>
      <c r="AL46" s="471"/>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499"/>
      <c r="C47" s="500"/>
      <c r="D47" s="500"/>
      <c r="E47" s="500"/>
      <c r="F47" s="500"/>
      <c r="G47" s="500"/>
      <c r="H47" s="500"/>
      <c r="I47" s="500"/>
      <c r="J47" s="500"/>
      <c r="K47" s="500"/>
      <c r="L47" s="500"/>
      <c r="M47" s="500"/>
      <c r="N47" s="500"/>
      <c r="O47" s="500"/>
      <c r="P47" s="500"/>
      <c r="Q47" s="501"/>
      <c r="R47" s="472"/>
      <c r="S47" s="473"/>
      <c r="T47" s="473"/>
      <c r="U47" s="473"/>
      <c r="V47" s="473"/>
      <c r="W47" s="473"/>
      <c r="X47" s="473"/>
      <c r="Y47" s="473"/>
      <c r="Z47" s="473"/>
      <c r="AA47" s="473"/>
      <c r="AB47" s="474"/>
      <c r="AC47" s="472"/>
      <c r="AD47" s="473"/>
      <c r="AE47" s="473"/>
      <c r="AF47" s="473"/>
      <c r="AG47" s="473"/>
      <c r="AH47" s="473"/>
      <c r="AI47" s="473"/>
      <c r="AJ47" s="473"/>
      <c r="AK47" s="473"/>
      <c r="AL47" s="474"/>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496" t="s">
        <v>59</v>
      </c>
      <c r="C48" s="497"/>
      <c r="D48" s="497"/>
      <c r="E48" s="497"/>
      <c r="F48" s="497"/>
      <c r="G48" s="497"/>
      <c r="H48" s="497"/>
      <c r="I48" s="497"/>
      <c r="J48" s="497"/>
      <c r="K48" s="497"/>
      <c r="L48" s="497"/>
      <c r="M48" s="497"/>
      <c r="N48" s="497"/>
      <c r="O48" s="497"/>
      <c r="P48" s="497"/>
      <c r="Q48" s="498"/>
      <c r="R48" s="469"/>
      <c r="S48" s="470"/>
      <c r="T48" s="470"/>
      <c r="U48" s="470"/>
      <c r="V48" s="470"/>
      <c r="W48" s="470"/>
      <c r="X48" s="470"/>
      <c r="Y48" s="470"/>
      <c r="Z48" s="470"/>
      <c r="AA48" s="470"/>
      <c r="AB48" s="471"/>
      <c r="AC48" s="469"/>
      <c r="AD48" s="470"/>
      <c r="AE48" s="470"/>
      <c r="AF48" s="470"/>
      <c r="AG48" s="470"/>
      <c r="AH48" s="470"/>
      <c r="AI48" s="470"/>
      <c r="AJ48" s="470"/>
      <c r="AK48" s="470"/>
      <c r="AL48" s="471"/>
      <c r="AM48" s="300"/>
      <c r="AN48" s="548"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8"/>
      <c r="AP48" s="548"/>
      <c r="AQ48" s="548"/>
      <c r="AR48" s="548"/>
      <c r="AS48" s="548"/>
      <c r="AT48" s="548"/>
      <c r="AU48" s="548"/>
      <c r="AV48" s="548"/>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499"/>
      <c r="C49" s="500"/>
      <c r="D49" s="500"/>
      <c r="E49" s="500"/>
      <c r="F49" s="500"/>
      <c r="G49" s="500"/>
      <c r="H49" s="500"/>
      <c r="I49" s="500"/>
      <c r="J49" s="500"/>
      <c r="K49" s="500"/>
      <c r="L49" s="500"/>
      <c r="M49" s="500"/>
      <c r="N49" s="500"/>
      <c r="O49" s="500"/>
      <c r="P49" s="500"/>
      <c r="Q49" s="501"/>
      <c r="R49" s="472"/>
      <c r="S49" s="473"/>
      <c r="T49" s="473"/>
      <c r="U49" s="473"/>
      <c r="V49" s="473"/>
      <c r="W49" s="473"/>
      <c r="X49" s="473"/>
      <c r="Y49" s="473"/>
      <c r="Z49" s="473"/>
      <c r="AA49" s="473"/>
      <c r="AB49" s="474"/>
      <c r="AC49" s="472"/>
      <c r="AD49" s="473"/>
      <c r="AE49" s="473"/>
      <c r="AF49" s="473"/>
      <c r="AG49" s="473"/>
      <c r="AH49" s="473"/>
      <c r="AI49" s="473"/>
      <c r="AJ49" s="473"/>
      <c r="AK49" s="473"/>
      <c r="AL49" s="474"/>
      <c r="AM49" s="300"/>
      <c r="AN49" s="548"/>
      <c r="AO49" s="548"/>
      <c r="AP49" s="548"/>
      <c r="AQ49" s="548"/>
      <c r="AR49" s="548"/>
      <c r="AS49" s="548"/>
      <c r="AT49" s="548"/>
      <c r="AU49" s="548"/>
      <c r="AV49" s="548"/>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496" t="s">
        <v>60</v>
      </c>
      <c r="C50" s="497"/>
      <c r="D50" s="497"/>
      <c r="E50" s="497"/>
      <c r="F50" s="497"/>
      <c r="G50" s="497"/>
      <c r="H50" s="497"/>
      <c r="I50" s="497"/>
      <c r="J50" s="497"/>
      <c r="K50" s="497"/>
      <c r="L50" s="497"/>
      <c r="M50" s="497"/>
      <c r="N50" s="497"/>
      <c r="O50" s="497"/>
      <c r="P50" s="497"/>
      <c r="Q50" s="498"/>
      <c r="R50" s="469"/>
      <c r="S50" s="470"/>
      <c r="T50" s="470"/>
      <c r="U50" s="470"/>
      <c r="V50" s="470"/>
      <c r="W50" s="470"/>
      <c r="X50" s="470"/>
      <c r="Y50" s="470"/>
      <c r="Z50" s="470"/>
      <c r="AA50" s="470"/>
      <c r="AB50" s="471"/>
      <c r="AC50" s="469"/>
      <c r="AD50" s="470"/>
      <c r="AE50" s="470"/>
      <c r="AF50" s="470"/>
      <c r="AG50" s="470"/>
      <c r="AH50" s="470"/>
      <c r="AI50" s="470"/>
      <c r="AJ50" s="470"/>
      <c r="AK50" s="470"/>
      <c r="AL50" s="471"/>
      <c r="AM50" s="300"/>
      <c r="AN50" s="548"/>
      <c r="AO50" s="548"/>
      <c r="AP50" s="548"/>
      <c r="AQ50" s="548"/>
      <c r="AR50" s="548"/>
      <c r="AS50" s="548"/>
      <c r="AT50" s="548"/>
      <c r="AU50" s="548"/>
      <c r="AV50" s="548"/>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499"/>
      <c r="C51" s="500"/>
      <c r="D51" s="500"/>
      <c r="E51" s="500"/>
      <c r="F51" s="500"/>
      <c r="G51" s="500"/>
      <c r="H51" s="500"/>
      <c r="I51" s="500"/>
      <c r="J51" s="500"/>
      <c r="K51" s="500"/>
      <c r="L51" s="500"/>
      <c r="M51" s="500"/>
      <c r="N51" s="500"/>
      <c r="O51" s="500"/>
      <c r="P51" s="500"/>
      <c r="Q51" s="501"/>
      <c r="R51" s="472"/>
      <c r="S51" s="473"/>
      <c r="T51" s="473"/>
      <c r="U51" s="473"/>
      <c r="V51" s="473"/>
      <c r="W51" s="473"/>
      <c r="X51" s="473"/>
      <c r="Y51" s="473"/>
      <c r="Z51" s="473"/>
      <c r="AA51" s="473"/>
      <c r="AB51" s="474"/>
      <c r="AC51" s="472"/>
      <c r="AD51" s="473"/>
      <c r="AE51" s="473"/>
      <c r="AF51" s="473"/>
      <c r="AG51" s="473"/>
      <c r="AH51" s="473"/>
      <c r="AI51" s="473"/>
      <c r="AJ51" s="473"/>
      <c r="AK51" s="473"/>
      <c r="AL51" s="474"/>
      <c r="AM51" s="300"/>
      <c r="AN51" s="548"/>
      <c r="AO51" s="548"/>
      <c r="AP51" s="548"/>
      <c r="AQ51" s="548"/>
      <c r="AR51" s="548"/>
      <c r="AS51" s="548"/>
      <c r="AT51" s="548"/>
      <c r="AU51" s="548"/>
      <c r="AV51" s="548"/>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485"/>
      <c r="C52" s="549"/>
      <c r="D52" s="549"/>
      <c r="E52" s="549"/>
      <c r="F52" s="549"/>
      <c r="G52" s="549"/>
      <c r="H52" s="549"/>
      <c r="I52" s="549"/>
      <c r="J52" s="549"/>
      <c r="K52" s="549"/>
      <c r="L52" s="549"/>
      <c r="M52" s="549"/>
      <c r="N52" s="549"/>
      <c r="O52" s="549"/>
      <c r="P52" s="549"/>
      <c r="Q52" s="550"/>
      <c r="R52" s="469"/>
      <c r="S52" s="470"/>
      <c r="T52" s="470"/>
      <c r="U52" s="470"/>
      <c r="V52" s="470"/>
      <c r="W52" s="470"/>
      <c r="X52" s="470"/>
      <c r="Y52" s="470"/>
      <c r="Z52" s="470"/>
      <c r="AA52" s="470"/>
      <c r="AB52" s="471"/>
      <c r="AC52" s="469"/>
      <c r="AD52" s="470"/>
      <c r="AE52" s="470"/>
      <c r="AF52" s="470"/>
      <c r="AG52" s="470"/>
      <c r="AH52" s="470"/>
      <c r="AI52" s="470"/>
      <c r="AJ52" s="470"/>
      <c r="AK52" s="470"/>
      <c r="AL52" s="471"/>
      <c r="AM52" s="300"/>
      <c r="AN52" s="548"/>
      <c r="AO52" s="548"/>
      <c r="AP52" s="548"/>
      <c r="AQ52" s="548"/>
      <c r="AR52" s="548"/>
      <c r="AS52" s="548"/>
      <c r="AT52" s="548"/>
      <c r="AU52" s="548"/>
      <c r="AV52" s="548"/>
      <c r="AW52" s="307"/>
      <c r="AX52" s="140"/>
      <c r="AZ52" s="144"/>
      <c r="BA52" s="144"/>
      <c r="BB52" s="144"/>
      <c r="BC52" s="144"/>
      <c r="BD52" s="144"/>
      <c r="BE52" s="144"/>
      <c r="BF52" s="144"/>
      <c r="BG52" s="144"/>
      <c r="BH52" s="144"/>
      <c r="BI52" s="144"/>
    </row>
    <row r="53" spans="2:81" ht="12" customHeight="1" x14ac:dyDescent="0.25">
      <c r="B53" s="551"/>
      <c r="C53" s="552"/>
      <c r="D53" s="552"/>
      <c r="E53" s="552"/>
      <c r="F53" s="552"/>
      <c r="G53" s="552"/>
      <c r="H53" s="552"/>
      <c r="I53" s="552"/>
      <c r="J53" s="552"/>
      <c r="K53" s="552"/>
      <c r="L53" s="552"/>
      <c r="M53" s="552"/>
      <c r="N53" s="552"/>
      <c r="O53" s="552"/>
      <c r="P53" s="552"/>
      <c r="Q53" s="553"/>
      <c r="R53" s="472"/>
      <c r="S53" s="473"/>
      <c r="T53" s="473"/>
      <c r="U53" s="473"/>
      <c r="V53" s="473"/>
      <c r="W53" s="473"/>
      <c r="X53" s="473"/>
      <c r="Y53" s="473"/>
      <c r="Z53" s="473"/>
      <c r="AA53" s="473"/>
      <c r="AB53" s="474"/>
      <c r="AC53" s="472"/>
      <c r="AD53" s="473"/>
      <c r="AE53" s="473"/>
      <c r="AF53" s="473"/>
      <c r="AG53" s="473"/>
      <c r="AH53" s="473"/>
      <c r="AI53" s="473"/>
      <c r="AJ53" s="473"/>
      <c r="AK53" s="473"/>
      <c r="AL53" s="474"/>
      <c r="AM53" s="300"/>
      <c r="AN53" s="548"/>
      <c r="AO53" s="548"/>
      <c r="AP53" s="548"/>
      <c r="AQ53" s="548"/>
      <c r="AR53" s="548"/>
      <c r="AS53" s="548"/>
      <c r="AT53" s="548"/>
      <c r="AU53" s="548"/>
      <c r="AV53" s="548"/>
      <c r="AW53" s="307"/>
      <c r="AX53" s="140"/>
      <c r="AZ53" s="144"/>
      <c r="BA53" s="144"/>
      <c r="BB53" s="144"/>
      <c r="BC53" s="144"/>
      <c r="BD53" s="144"/>
      <c r="BE53" s="144"/>
      <c r="BF53" s="144"/>
      <c r="BG53" s="144"/>
      <c r="BH53" s="144"/>
      <c r="BI53" s="144"/>
    </row>
    <row r="54" spans="2:81" ht="12" customHeight="1" x14ac:dyDescent="0.25">
      <c r="B54" s="485"/>
      <c r="C54" s="549"/>
      <c r="D54" s="549"/>
      <c r="E54" s="549"/>
      <c r="F54" s="549"/>
      <c r="G54" s="549"/>
      <c r="H54" s="549"/>
      <c r="I54" s="549"/>
      <c r="J54" s="549"/>
      <c r="K54" s="549"/>
      <c r="L54" s="549"/>
      <c r="M54" s="549"/>
      <c r="N54" s="549"/>
      <c r="O54" s="549"/>
      <c r="P54" s="549"/>
      <c r="Q54" s="550"/>
      <c r="R54" s="469"/>
      <c r="S54" s="470"/>
      <c r="T54" s="470"/>
      <c r="U54" s="470"/>
      <c r="V54" s="470"/>
      <c r="W54" s="470"/>
      <c r="X54" s="470"/>
      <c r="Y54" s="470"/>
      <c r="Z54" s="470"/>
      <c r="AA54" s="470"/>
      <c r="AB54" s="471"/>
      <c r="AC54" s="469"/>
      <c r="AD54" s="470"/>
      <c r="AE54" s="470"/>
      <c r="AF54" s="470"/>
      <c r="AG54" s="470"/>
      <c r="AH54" s="470"/>
      <c r="AI54" s="470"/>
      <c r="AJ54" s="470"/>
      <c r="AK54" s="470"/>
      <c r="AL54" s="471"/>
      <c r="AM54" s="300"/>
      <c r="AN54" s="548"/>
      <c r="AO54" s="548"/>
      <c r="AP54" s="548"/>
      <c r="AQ54" s="548"/>
      <c r="AR54" s="548"/>
      <c r="AS54" s="548"/>
      <c r="AT54" s="548"/>
      <c r="AU54" s="548"/>
      <c r="AV54" s="548"/>
      <c r="AW54" s="307"/>
      <c r="AX54" s="140"/>
      <c r="AZ54" s="144"/>
      <c r="BA54" s="144"/>
      <c r="BB54" s="144"/>
      <c r="BC54" s="144"/>
      <c r="BD54" s="144"/>
      <c r="BE54" s="144"/>
      <c r="BF54" s="144"/>
      <c r="BG54" s="144"/>
      <c r="BH54" s="144"/>
      <c r="BI54" s="144"/>
    </row>
    <row r="55" spans="2:81" ht="12" customHeight="1" x14ac:dyDescent="0.25">
      <c r="B55" s="551"/>
      <c r="C55" s="552"/>
      <c r="D55" s="552"/>
      <c r="E55" s="552"/>
      <c r="F55" s="552"/>
      <c r="G55" s="552"/>
      <c r="H55" s="552"/>
      <c r="I55" s="552"/>
      <c r="J55" s="552"/>
      <c r="K55" s="552"/>
      <c r="L55" s="552"/>
      <c r="M55" s="552"/>
      <c r="N55" s="552"/>
      <c r="O55" s="552"/>
      <c r="P55" s="552"/>
      <c r="Q55" s="553"/>
      <c r="R55" s="472"/>
      <c r="S55" s="473"/>
      <c r="T55" s="473"/>
      <c r="U55" s="473"/>
      <c r="V55" s="473"/>
      <c r="W55" s="473"/>
      <c r="X55" s="473"/>
      <c r="Y55" s="473"/>
      <c r="Z55" s="473"/>
      <c r="AA55" s="473"/>
      <c r="AB55" s="474"/>
      <c r="AC55" s="472"/>
      <c r="AD55" s="473"/>
      <c r="AE55" s="473"/>
      <c r="AF55" s="473"/>
      <c r="AG55" s="473"/>
      <c r="AH55" s="473"/>
      <c r="AI55" s="473"/>
      <c r="AJ55" s="473"/>
      <c r="AK55" s="473"/>
      <c r="AL55" s="474"/>
      <c r="AM55" s="300"/>
      <c r="AN55" s="548"/>
      <c r="AO55" s="548"/>
      <c r="AP55" s="548"/>
      <c r="AQ55" s="548"/>
      <c r="AR55" s="548"/>
      <c r="AS55" s="548"/>
      <c r="AT55" s="548"/>
      <c r="AU55" s="548"/>
      <c r="AV55" s="548"/>
      <c r="AW55" s="307"/>
      <c r="AX55" s="140"/>
      <c r="AZ55" s="146">
        <f>SUM(R22:AB65)</f>
        <v>0</v>
      </c>
      <c r="BA55" s="144"/>
      <c r="BB55" s="144"/>
      <c r="BC55" s="144"/>
      <c r="BD55" s="144"/>
      <c r="BE55" s="144"/>
      <c r="BF55" s="144"/>
      <c r="BG55" s="144"/>
      <c r="BH55" s="144"/>
      <c r="BI55" s="144"/>
    </row>
    <row r="56" spans="2:81" ht="12" customHeight="1" x14ac:dyDescent="0.2">
      <c r="B56" s="481"/>
      <c r="C56" s="482"/>
      <c r="D56" s="482"/>
      <c r="E56" s="482"/>
      <c r="F56" s="482"/>
      <c r="G56" s="482"/>
      <c r="H56" s="482"/>
      <c r="I56" s="482"/>
      <c r="J56" s="482"/>
      <c r="K56" s="482"/>
      <c r="L56" s="482"/>
      <c r="M56" s="482"/>
      <c r="N56" s="482"/>
      <c r="O56" s="482"/>
      <c r="P56" s="482"/>
      <c r="Q56" s="482"/>
      <c r="R56" s="469"/>
      <c r="S56" s="470"/>
      <c r="T56" s="470"/>
      <c r="U56" s="470"/>
      <c r="V56" s="470"/>
      <c r="W56" s="470"/>
      <c r="X56" s="470"/>
      <c r="Y56" s="470"/>
      <c r="Z56" s="470"/>
      <c r="AA56" s="470"/>
      <c r="AB56" s="471"/>
      <c r="AC56" s="469"/>
      <c r="AD56" s="470"/>
      <c r="AE56" s="470"/>
      <c r="AF56" s="470"/>
      <c r="AG56" s="470"/>
      <c r="AH56" s="470"/>
      <c r="AI56" s="470"/>
      <c r="AJ56" s="470"/>
      <c r="AK56" s="470"/>
      <c r="AL56" s="471"/>
      <c r="AM56" s="300"/>
      <c r="AN56" s="548"/>
      <c r="AO56" s="548"/>
      <c r="AP56" s="548"/>
      <c r="AQ56" s="548"/>
      <c r="AR56" s="548"/>
      <c r="AS56" s="548"/>
      <c r="AT56" s="548"/>
      <c r="AU56" s="548"/>
      <c r="AV56" s="548"/>
      <c r="AW56" s="307"/>
      <c r="AX56" s="140"/>
      <c r="AY56" s="142"/>
      <c r="AZ56" s="147"/>
      <c r="BA56" s="147"/>
      <c r="BB56" s="147"/>
      <c r="BC56" s="147"/>
      <c r="BD56" s="148"/>
      <c r="BE56" s="148"/>
      <c r="BF56" s="148"/>
      <c r="BG56" s="148"/>
      <c r="BH56" s="148"/>
      <c r="BI56" s="148"/>
      <c r="BJ56" s="140"/>
    </row>
    <row r="57" spans="2:81" ht="12" customHeight="1" x14ac:dyDescent="0.25">
      <c r="B57" s="483"/>
      <c r="C57" s="484"/>
      <c r="D57" s="484"/>
      <c r="E57" s="484"/>
      <c r="F57" s="484"/>
      <c r="G57" s="484"/>
      <c r="H57" s="484"/>
      <c r="I57" s="484"/>
      <c r="J57" s="484"/>
      <c r="K57" s="484"/>
      <c r="L57" s="484"/>
      <c r="M57" s="484"/>
      <c r="N57" s="484"/>
      <c r="O57" s="484"/>
      <c r="P57" s="484"/>
      <c r="Q57" s="484"/>
      <c r="R57" s="472"/>
      <c r="S57" s="473"/>
      <c r="T57" s="473"/>
      <c r="U57" s="473"/>
      <c r="V57" s="473"/>
      <c r="W57" s="473"/>
      <c r="X57" s="473"/>
      <c r="Y57" s="473"/>
      <c r="Z57" s="473"/>
      <c r="AA57" s="473"/>
      <c r="AB57" s="474"/>
      <c r="AC57" s="472"/>
      <c r="AD57" s="473"/>
      <c r="AE57" s="473"/>
      <c r="AF57" s="473"/>
      <c r="AG57" s="473"/>
      <c r="AH57" s="473"/>
      <c r="AI57" s="473"/>
      <c r="AJ57" s="473"/>
      <c r="AK57" s="473"/>
      <c r="AL57" s="474"/>
      <c r="AM57" s="300"/>
      <c r="AN57" s="548"/>
      <c r="AO57" s="548"/>
      <c r="AP57" s="548"/>
      <c r="AQ57" s="548"/>
      <c r="AR57" s="548"/>
      <c r="AS57" s="548"/>
      <c r="AT57" s="548"/>
      <c r="AU57" s="548"/>
      <c r="AV57" s="548"/>
      <c r="AW57" s="307"/>
      <c r="AX57" s="140"/>
      <c r="AY57" s="140"/>
      <c r="AZ57" s="475"/>
      <c r="BA57" s="475"/>
      <c r="BB57" s="475"/>
      <c r="BC57" s="475"/>
      <c r="BD57" s="475"/>
      <c r="BE57" s="475"/>
      <c r="BF57" s="475"/>
      <c r="BG57" s="475"/>
      <c r="BH57" s="475"/>
      <c r="BI57" s="475"/>
    </row>
    <row r="58" spans="2:81" ht="12" customHeight="1" x14ac:dyDescent="0.25">
      <c r="B58" s="481"/>
      <c r="C58" s="482"/>
      <c r="D58" s="482"/>
      <c r="E58" s="482"/>
      <c r="F58" s="482"/>
      <c r="G58" s="482"/>
      <c r="H58" s="482"/>
      <c r="I58" s="482"/>
      <c r="J58" s="482"/>
      <c r="K58" s="482"/>
      <c r="L58" s="482"/>
      <c r="M58" s="482"/>
      <c r="N58" s="482"/>
      <c r="O58" s="482"/>
      <c r="P58" s="482"/>
      <c r="Q58" s="482"/>
      <c r="R58" s="469"/>
      <c r="S58" s="470"/>
      <c r="T58" s="470"/>
      <c r="U58" s="470"/>
      <c r="V58" s="470"/>
      <c r="W58" s="470"/>
      <c r="X58" s="470"/>
      <c r="Y58" s="470"/>
      <c r="Z58" s="470"/>
      <c r="AA58" s="470"/>
      <c r="AB58" s="471"/>
      <c r="AC58" s="469"/>
      <c r="AD58" s="470"/>
      <c r="AE58" s="470"/>
      <c r="AF58" s="470"/>
      <c r="AG58" s="470"/>
      <c r="AH58" s="470"/>
      <c r="AI58" s="470"/>
      <c r="AJ58" s="470"/>
      <c r="AK58" s="470"/>
      <c r="AL58" s="471"/>
      <c r="AM58" s="300"/>
      <c r="AN58" s="548"/>
      <c r="AO58" s="548"/>
      <c r="AP58" s="548"/>
      <c r="AQ58" s="548"/>
      <c r="AR58" s="548"/>
      <c r="AS58" s="548"/>
      <c r="AT58" s="548"/>
      <c r="AU58" s="548"/>
      <c r="AV58" s="548"/>
      <c r="AW58" s="309"/>
      <c r="AY58" s="140"/>
      <c r="AZ58" s="146">
        <f>SUM(AC22:AL65)+AN30</f>
        <v>0</v>
      </c>
      <c r="BA58" s="144"/>
      <c r="BB58" s="144"/>
      <c r="BC58" s="144"/>
      <c r="BD58" s="144"/>
      <c r="BE58" s="144"/>
      <c r="BF58" s="144"/>
      <c r="BG58" s="144"/>
      <c r="BH58" s="144"/>
      <c r="BI58" s="144"/>
    </row>
    <row r="59" spans="2:81" ht="12" customHeight="1" x14ac:dyDescent="0.2">
      <c r="B59" s="483"/>
      <c r="C59" s="484"/>
      <c r="D59" s="484"/>
      <c r="E59" s="484"/>
      <c r="F59" s="484"/>
      <c r="G59" s="484"/>
      <c r="H59" s="484"/>
      <c r="I59" s="484"/>
      <c r="J59" s="484"/>
      <c r="K59" s="484"/>
      <c r="L59" s="484"/>
      <c r="M59" s="484"/>
      <c r="N59" s="484"/>
      <c r="O59" s="484"/>
      <c r="P59" s="484"/>
      <c r="Q59" s="484"/>
      <c r="R59" s="472"/>
      <c r="S59" s="473"/>
      <c r="T59" s="473"/>
      <c r="U59" s="473"/>
      <c r="V59" s="473"/>
      <c r="W59" s="473"/>
      <c r="X59" s="473"/>
      <c r="Y59" s="473"/>
      <c r="Z59" s="473"/>
      <c r="AA59" s="473"/>
      <c r="AB59" s="474"/>
      <c r="AC59" s="472"/>
      <c r="AD59" s="473"/>
      <c r="AE59" s="473"/>
      <c r="AF59" s="473"/>
      <c r="AG59" s="473"/>
      <c r="AH59" s="473"/>
      <c r="AI59" s="473"/>
      <c r="AJ59" s="473"/>
      <c r="AK59" s="473"/>
      <c r="AL59" s="474"/>
      <c r="AM59" s="300"/>
      <c r="AN59" s="548"/>
      <c r="AO59" s="548"/>
      <c r="AP59" s="548"/>
      <c r="AQ59" s="548"/>
      <c r="AR59" s="548"/>
      <c r="AS59" s="548"/>
      <c r="AT59" s="548"/>
      <c r="AU59" s="548"/>
      <c r="AV59" s="548"/>
      <c r="AW59" s="309"/>
      <c r="AX59" s="142"/>
      <c r="AY59" s="140"/>
      <c r="AZ59" s="475" t="e" cm="1">
        <f t="array" ref="AZ59">SUM(AC22:AL65+AN30)</f>
        <v>#VALUE!</v>
      </c>
      <c r="BA59" s="476"/>
      <c r="BB59" s="476"/>
      <c r="BC59" s="476"/>
      <c r="BD59" s="476"/>
      <c r="BE59" s="476"/>
      <c r="BF59" s="476"/>
      <c r="BG59" s="476"/>
      <c r="BH59" s="144"/>
      <c r="BI59" s="144"/>
    </row>
    <row r="60" spans="2:81" ht="12" customHeight="1" x14ac:dyDescent="0.2">
      <c r="B60" s="481"/>
      <c r="C60" s="482"/>
      <c r="D60" s="482"/>
      <c r="E60" s="482"/>
      <c r="F60" s="482"/>
      <c r="G60" s="482"/>
      <c r="H60" s="482"/>
      <c r="I60" s="482"/>
      <c r="J60" s="482"/>
      <c r="K60" s="482"/>
      <c r="L60" s="482"/>
      <c r="M60" s="482"/>
      <c r="N60" s="482"/>
      <c r="O60" s="482"/>
      <c r="P60" s="482"/>
      <c r="Q60" s="482"/>
      <c r="R60" s="469"/>
      <c r="S60" s="470"/>
      <c r="T60" s="470"/>
      <c r="U60" s="470"/>
      <c r="V60" s="470"/>
      <c r="W60" s="470"/>
      <c r="X60" s="470"/>
      <c r="Y60" s="470"/>
      <c r="Z60" s="470"/>
      <c r="AA60" s="470"/>
      <c r="AB60" s="471"/>
      <c r="AC60" s="469"/>
      <c r="AD60" s="470"/>
      <c r="AE60" s="470"/>
      <c r="AF60" s="470"/>
      <c r="AG60" s="470"/>
      <c r="AH60" s="470"/>
      <c r="AI60" s="470"/>
      <c r="AJ60" s="470"/>
      <c r="AK60" s="470"/>
      <c r="AL60" s="471"/>
      <c r="AM60" s="300"/>
      <c r="AN60" s="548"/>
      <c r="AO60" s="548"/>
      <c r="AP60" s="548"/>
      <c r="AQ60" s="548"/>
      <c r="AR60" s="548"/>
      <c r="AS60" s="548"/>
      <c r="AT60" s="548"/>
      <c r="AU60" s="548"/>
      <c r="AV60" s="548"/>
      <c r="AW60" s="309"/>
      <c r="AX60" s="142"/>
      <c r="AY60" s="140"/>
      <c r="AZ60" s="140"/>
    </row>
    <row r="61" spans="2:81" ht="12" customHeight="1" x14ac:dyDescent="0.2">
      <c r="B61" s="483"/>
      <c r="C61" s="484"/>
      <c r="D61" s="484"/>
      <c r="E61" s="484"/>
      <c r="F61" s="484"/>
      <c r="G61" s="484"/>
      <c r="H61" s="484"/>
      <c r="I61" s="484"/>
      <c r="J61" s="484"/>
      <c r="K61" s="484"/>
      <c r="L61" s="484"/>
      <c r="M61" s="484"/>
      <c r="N61" s="484"/>
      <c r="O61" s="484"/>
      <c r="P61" s="484"/>
      <c r="Q61" s="484"/>
      <c r="R61" s="472"/>
      <c r="S61" s="473"/>
      <c r="T61" s="473"/>
      <c r="U61" s="473"/>
      <c r="V61" s="473"/>
      <c r="W61" s="473"/>
      <c r="X61" s="473"/>
      <c r="Y61" s="473"/>
      <c r="Z61" s="473"/>
      <c r="AA61" s="473"/>
      <c r="AB61" s="474"/>
      <c r="AC61" s="472"/>
      <c r="AD61" s="473"/>
      <c r="AE61" s="473"/>
      <c r="AF61" s="473"/>
      <c r="AG61" s="473"/>
      <c r="AH61" s="473"/>
      <c r="AI61" s="473"/>
      <c r="AJ61" s="473"/>
      <c r="AK61" s="473"/>
      <c r="AL61" s="474"/>
      <c r="AM61" s="300"/>
      <c r="AN61" s="548"/>
      <c r="AO61" s="548"/>
      <c r="AP61" s="548"/>
      <c r="AQ61" s="548"/>
      <c r="AR61" s="548"/>
      <c r="AS61" s="548"/>
      <c r="AT61" s="548"/>
      <c r="AU61" s="548"/>
      <c r="AV61" s="548"/>
      <c r="AW61" s="309"/>
      <c r="AX61" s="142"/>
      <c r="AY61" s="140"/>
      <c r="AZ61" s="140"/>
    </row>
    <row r="62" spans="2:81" ht="12" customHeight="1" x14ac:dyDescent="0.2">
      <c r="B62" s="481"/>
      <c r="C62" s="482"/>
      <c r="D62" s="482"/>
      <c r="E62" s="482"/>
      <c r="F62" s="482"/>
      <c r="G62" s="482"/>
      <c r="H62" s="482"/>
      <c r="I62" s="482"/>
      <c r="J62" s="482"/>
      <c r="K62" s="482"/>
      <c r="L62" s="482"/>
      <c r="M62" s="482"/>
      <c r="N62" s="482"/>
      <c r="O62" s="482"/>
      <c r="P62" s="482"/>
      <c r="Q62" s="482"/>
      <c r="R62" s="469"/>
      <c r="S62" s="470"/>
      <c r="T62" s="470"/>
      <c r="U62" s="470"/>
      <c r="V62" s="470"/>
      <c r="W62" s="470"/>
      <c r="X62" s="470"/>
      <c r="Y62" s="470"/>
      <c r="Z62" s="470"/>
      <c r="AA62" s="470"/>
      <c r="AB62" s="471"/>
      <c r="AC62" s="469"/>
      <c r="AD62" s="470"/>
      <c r="AE62" s="470"/>
      <c r="AF62" s="470"/>
      <c r="AG62" s="470"/>
      <c r="AH62" s="470"/>
      <c r="AI62" s="470"/>
      <c r="AJ62" s="470"/>
      <c r="AK62" s="470"/>
      <c r="AL62" s="471"/>
      <c r="AM62" s="300"/>
      <c r="AN62" s="548"/>
      <c r="AO62" s="548"/>
      <c r="AP62" s="548"/>
      <c r="AQ62" s="548"/>
      <c r="AR62" s="548"/>
      <c r="AS62" s="548"/>
      <c r="AT62" s="548"/>
      <c r="AU62" s="548"/>
      <c r="AV62" s="548"/>
      <c r="AW62" s="309"/>
      <c r="AX62" s="142"/>
      <c r="AY62" s="140"/>
      <c r="AZ62" s="140"/>
    </row>
    <row r="63" spans="2:81" ht="12" customHeight="1" x14ac:dyDescent="0.2">
      <c r="B63" s="483"/>
      <c r="C63" s="484"/>
      <c r="D63" s="484"/>
      <c r="E63" s="484"/>
      <c r="F63" s="484"/>
      <c r="G63" s="484"/>
      <c r="H63" s="484"/>
      <c r="I63" s="484"/>
      <c r="J63" s="484"/>
      <c r="K63" s="484"/>
      <c r="L63" s="484"/>
      <c r="M63" s="484"/>
      <c r="N63" s="484"/>
      <c r="O63" s="484"/>
      <c r="P63" s="484"/>
      <c r="Q63" s="484"/>
      <c r="R63" s="472"/>
      <c r="S63" s="473"/>
      <c r="T63" s="473"/>
      <c r="U63" s="473"/>
      <c r="V63" s="473"/>
      <c r="W63" s="473"/>
      <c r="X63" s="473"/>
      <c r="Y63" s="473"/>
      <c r="Z63" s="473"/>
      <c r="AA63" s="473"/>
      <c r="AB63" s="474"/>
      <c r="AC63" s="472"/>
      <c r="AD63" s="473"/>
      <c r="AE63" s="473"/>
      <c r="AF63" s="473"/>
      <c r="AG63" s="473"/>
      <c r="AH63" s="473"/>
      <c r="AI63" s="473"/>
      <c r="AJ63" s="473"/>
      <c r="AK63" s="473"/>
      <c r="AL63" s="474"/>
      <c r="AM63" s="300"/>
      <c r="AN63" s="548"/>
      <c r="AO63" s="548"/>
      <c r="AP63" s="548"/>
      <c r="AQ63" s="548"/>
      <c r="AR63" s="548"/>
      <c r="AS63" s="548"/>
      <c r="AT63" s="548"/>
      <c r="AU63" s="548"/>
      <c r="AV63" s="548"/>
      <c r="AW63" s="309"/>
      <c r="AX63" s="142"/>
      <c r="AY63" s="140"/>
      <c r="AZ63" s="140"/>
    </row>
    <row r="64" spans="2:81" ht="12" customHeight="1" x14ac:dyDescent="0.2">
      <c r="B64" s="485"/>
      <c r="C64" s="486"/>
      <c r="D64" s="486"/>
      <c r="E64" s="486"/>
      <c r="F64" s="486"/>
      <c r="G64" s="486"/>
      <c r="H64" s="486"/>
      <c r="I64" s="486"/>
      <c r="J64" s="486"/>
      <c r="K64" s="486"/>
      <c r="L64" s="486"/>
      <c r="M64" s="486"/>
      <c r="N64" s="486"/>
      <c r="O64" s="486"/>
      <c r="P64" s="486"/>
      <c r="Q64" s="486"/>
      <c r="R64" s="469"/>
      <c r="S64" s="470"/>
      <c r="T64" s="470"/>
      <c r="U64" s="470"/>
      <c r="V64" s="470"/>
      <c r="W64" s="470"/>
      <c r="X64" s="470"/>
      <c r="Y64" s="470"/>
      <c r="Z64" s="470"/>
      <c r="AA64" s="470"/>
      <c r="AB64" s="471"/>
      <c r="AC64" s="469"/>
      <c r="AD64" s="470"/>
      <c r="AE64" s="470"/>
      <c r="AF64" s="470"/>
      <c r="AG64" s="470"/>
      <c r="AH64" s="470"/>
      <c r="AI64" s="470"/>
      <c r="AJ64" s="470"/>
      <c r="AK64" s="470"/>
      <c r="AL64" s="471"/>
      <c r="AM64" s="300"/>
      <c r="AN64" s="548"/>
      <c r="AO64" s="548"/>
      <c r="AP64" s="548"/>
      <c r="AQ64" s="548"/>
      <c r="AR64" s="548"/>
      <c r="AS64" s="548"/>
      <c r="AT64" s="548"/>
      <c r="AU64" s="548"/>
      <c r="AV64" s="548"/>
      <c r="AW64" s="309"/>
      <c r="AX64" s="142"/>
      <c r="AY64" s="140"/>
      <c r="AZ64" s="140"/>
    </row>
    <row r="65" spans="2:62" ht="12" customHeight="1" x14ac:dyDescent="0.2">
      <c r="B65" s="487"/>
      <c r="C65" s="488"/>
      <c r="D65" s="488"/>
      <c r="E65" s="488"/>
      <c r="F65" s="488"/>
      <c r="G65" s="488"/>
      <c r="H65" s="488"/>
      <c r="I65" s="488"/>
      <c r="J65" s="488"/>
      <c r="K65" s="488"/>
      <c r="L65" s="488"/>
      <c r="M65" s="488"/>
      <c r="N65" s="488"/>
      <c r="O65" s="488"/>
      <c r="P65" s="488"/>
      <c r="Q65" s="488"/>
      <c r="R65" s="472"/>
      <c r="S65" s="473"/>
      <c r="T65" s="473"/>
      <c r="U65" s="473"/>
      <c r="V65" s="473"/>
      <c r="W65" s="473"/>
      <c r="X65" s="473"/>
      <c r="Y65" s="473"/>
      <c r="Z65" s="473"/>
      <c r="AA65" s="473"/>
      <c r="AB65" s="474"/>
      <c r="AC65" s="472"/>
      <c r="AD65" s="473"/>
      <c r="AE65" s="473"/>
      <c r="AF65" s="473"/>
      <c r="AG65" s="473"/>
      <c r="AH65" s="473"/>
      <c r="AI65" s="473"/>
      <c r="AJ65" s="473"/>
      <c r="AK65" s="473"/>
      <c r="AL65" s="474"/>
      <c r="AM65" s="311"/>
      <c r="AN65" s="548"/>
      <c r="AO65" s="548"/>
      <c r="AP65" s="548"/>
      <c r="AQ65" s="548"/>
      <c r="AR65" s="548"/>
      <c r="AS65" s="548"/>
      <c r="AT65" s="548"/>
      <c r="AU65" s="548"/>
      <c r="AV65" s="548"/>
      <c r="AW65" s="314"/>
      <c r="AX65" s="142"/>
      <c r="AY65" s="140"/>
      <c r="AZ65" s="140"/>
    </row>
    <row r="66" spans="2:62" ht="12" customHeight="1" x14ac:dyDescent="0.25">
      <c r="B66" s="485"/>
      <c r="C66" s="549"/>
      <c r="D66" s="549"/>
      <c r="E66" s="549"/>
      <c r="F66" s="549"/>
      <c r="G66" s="549"/>
      <c r="H66" s="549"/>
      <c r="I66" s="549"/>
      <c r="J66" s="549"/>
      <c r="K66" s="549"/>
      <c r="L66" s="549"/>
      <c r="M66" s="549"/>
      <c r="N66" s="549"/>
      <c r="O66" s="549"/>
      <c r="P66" s="549"/>
      <c r="Q66" s="550"/>
      <c r="R66" s="469"/>
      <c r="S66" s="470"/>
      <c r="T66" s="470"/>
      <c r="U66" s="470"/>
      <c r="V66" s="470"/>
      <c r="W66" s="470"/>
      <c r="X66" s="470"/>
      <c r="Y66" s="470"/>
      <c r="Z66" s="470"/>
      <c r="AA66" s="470"/>
      <c r="AB66" s="471"/>
      <c r="AC66" s="469"/>
      <c r="AD66" s="470"/>
      <c r="AE66" s="470"/>
      <c r="AF66" s="470"/>
      <c r="AG66" s="470"/>
      <c r="AH66" s="470"/>
      <c r="AI66" s="470"/>
      <c r="AJ66" s="470"/>
      <c r="AK66" s="470"/>
      <c r="AL66" s="471"/>
      <c r="AM66" s="300"/>
      <c r="AN66" s="548"/>
      <c r="AO66" s="548"/>
      <c r="AP66" s="548"/>
      <c r="AQ66" s="548"/>
      <c r="AR66" s="548"/>
      <c r="AS66" s="548"/>
      <c r="AT66" s="548"/>
      <c r="AU66" s="548"/>
      <c r="AV66" s="548"/>
      <c r="AW66" s="307"/>
      <c r="AX66" s="140"/>
      <c r="AZ66" s="144"/>
      <c r="BA66" s="144"/>
      <c r="BB66" s="144"/>
      <c r="BC66" s="144"/>
      <c r="BD66" s="144"/>
      <c r="BE66" s="144"/>
      <c r="BF66" s="144"/>
      <c r="BG66" s="144"/>
      <c r="BH66" s="144"/>
      <c r="BI66" s="144"/>
    </row>
    <row r="67" spans="2:62" ht="12" customHeight="1" x14ac:dyDescent="0.25">
      <c r="B67" s="551"/>
      <c r="C67" s="552"/>
      <c r="D67" s="552"/>
      <c r="E67" s="552"/>
      <c r="F67" s="552"/>
      <c r="G67" s="552"/>
      <c r="H67" s="552"/>
      <c r="I67" s="552"/>
      <c r="J67" s="552"/>
      <c r="K67" s="552"/>
      <c r="L67" s="552"/>
      <c r="M67" s="552"/>
      <c r="N67" s="552"/>
      <c r="O67" s="552"/>
      <c r="P67" s="552"/>
      <c r="Q67" s="553"/>
      <c r="R67" s="472"/>
      <c r="S67" s="473"/>
      <c r="T67" s="473"/>
      <c r="U67" s="473"/>
      <c r="V67" s="473"/>
      <c r="W67" s="473"/>
      <c r="X67" s="473"/>
      <c r="Y67" s="473"/>
      <c r="Z67" s="473"/>
      <c r="AA67" s="473"/>
      <c r="AB67" s="474"/>
      <c r="AC67" s="472"/>
      <c r="AD67" s="473"/>
      <c r="AE67" s="473"/>
      <c r="AF67" s="473"/>
      <c r="AG67" s="473"/>
      <c r="AH67" s="473"/>
      <c r="AI67" s="473"/>
      <c r="AJ67" s="473"/>
      <c r="AK67" s="473"/>
      <c r="AL67" s="474"/>
      <c r="AM67" s="300"/>
      <c r="AN67" s="548"/>
      <c r="AO67" s="548"/>
      <c r="AP67" s="548"/>
      <c r="AQ67" s="548"/>
      <c r="AR67" s="548"/>
      <c r="AS67" s="548"/>
      <c r="AT67" s="548"/>
      <c r="AU67" s="548"/>
      <c r="AV67" s="548"/>
      <c r="AW67" s="307"/>
      <c r="AX67" s="140"/>
      <c r="AZ67" s="144"/>
      <c r="BA67" s="144"/>
      <c r="BB67" s="144"/>
      <c r="BC67" s="144"/>
      <c r="BD67" s="144"/>
      <c r="BE67" s="144"/>
      <c r="BF67" s="144"/>
      <c r="BG67" s="144"/>
      <c r="BH67" s="144"/>
      <c r="BI67" s="144"/>
    </row>
    <row r="68" spans="2:62" ht="12" customHeight="1" x14ac:dyDescent="0.25">
      <c r="B68" s="485"/>
      <c r="C68" s="549"/>
      <c r="D68" s="549"/>
      <c r="E68" s="549"/>
      <c r="F68" s="549"/>
      <c r="G68" s="549"/>
      <c r="H68" s="549"/>
      <c r="I68" s="549"/>
      <c r="J68" s="549"/>
      <c r="K68" s="549"/>
      <c r="L68" s="549"/>
      <c r="M68" s="549"/>
      <c r="N68" s="549"/>
      <c r="O68" s="549"/>
      <c r="P68" s="549"/>
      <c r="Q68" s="550"/>
      <c r="R68" s="469"/>
      <c r="S68" s="470"/>
      <c r="T68" s="470"/>
      <c r="U68" s="470"/>
      <c r="V68" s="470"/>
      <c r="W68" s="470"/>
      <c r="X68" s="470"/>
      <c r="Y68" s="470"/>
      <c r="Z68" s="470"/>
      <c r="AA68" s="470"/>
      <c r="AB68" s="471"/>
      <c r="AC68" s="469"/>
      <c r="AD68" s="470"/>
      <c r="AE68" s="470"/>
      <c r="AF68" s="470"/>
      <c r="AG68" s="470"/>
      <c r="AH68" s="470"/>
      <c r="AI68" s="470"/>
      <c r="AJ68" s="470"/>
      <c r="AK68" s="470"/>
      <c r="AL68" s="471"/>
      <c r="AM68" s="300"/>
      <c r="AN68" s="548"/>
      <c r="AO68" s="548"/>
      <c r="AP68" s="548"/>
      <c r="AQ68" s="548"/>
      <c r="AR68" s="548"/>
      <c r="AS68" s="548"/>
      <c r="AT68" s="548"/>
      <c r="AU68" s="548"/>
      <c r="AV68" s="548"/>
      <c r="AW68" s="307"/>
      <c r="AX68" s="140"/>
      <c r="AZ68" s="144"/>
      <c r="BA68" s="144"/>
      <c r="BB68" s="144"/>
      <c r="BC68" s="144"/>
      <c r="BD68" s="144"/>
      <c r="BE68" s="144"/>
      <c r="BF68" s="144"/>
      <c r="BG68" s="144"/>
      <c r="BH68" s="144"/>
      <c r="BI68" s="144"/>
    </row>
    <row r="69" spans="2:62" ht="12" customHeight="1" x14ac:dyDescent="0.25">
      <c r="B69" s="551"/>
      <c r="C69" s="552"/>
      <c r="D69" s="552"/>
      <c r="E69" s="552"/>
      <c r="F69" s="552"/>
      <c r="G69" s="552"/>
      <c r="H69" s="552"/>
      <c r="I69" s="552"/>
      <c r="J69" s="552"/>
      <c r="K69" s="552"/>
      <c r="L69" s="552"/>
      <c r="M69" s="552"/>
      <c r="N69" s="552"/>
      <c r="O69" s="552"/>
      <c r="P69" s="552"/>
      <c r="Q69" s="553"/>
      <c r="R69" s="472"/>
      <c r="S69" s="473"/>
      <c r="T69" s="473"/>
      <c r="U69" s="473"/>
      <c r="V69" s="473"/>
      <c r="W69" s="473"/>
      <c r="X69" s="473"/>
      <c r="Y69" s="473"/>
      <c r="Z69" s="473"/>
      <c r="AA69" s="473"/>
      <c r="AB69" s="474"/>
      <c r="AC69" s="472"/>
      <c r="AD69" s="473"/>
      <c r="AE69" s="473"/>
      <c r="AF69" s="473"/>
      <c r="AG69" s="473"/>
      <c r="AH69" s="473"/>
      <c r="AI69" s="473"/>
      <c r="AJ69" s="473"/>
      <c r="AK69" s="473"/>
      <c r="AL69" s="474"/>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81"/>
      <c r="C70" s="482"/>
      <c r="D70" s="482"/>
      <c r="E70" s="482"/>
      <c r="F70" s="482"/>
      <c r="G70" s="482"/>
      <c r="H70" s="482"/>
      <c r="I70" s="482"/>
      <c r="J70" s="482"/>
      <c r="K70" s="482"/>
      <c r="L70" s="482"/>
      <c r="M70" s="482"/>
      <c r="N70" s="482"/>
      <c r="O70" s="482"/>
      <c r="P70" s="482"/>
      <c r="Q70" s="482"/>
      <c r="R70" s="469"/>
      <c r="S70" s="470"/>
      <c r="T70" s="470"/>
      <c r="U70" s="470"/>
      <c r="V70" s="470"/>
      <c r="W70" s="470"/>
      <c r="X70" s="470"/>
      <c r="Y70" s="470"/>
      <c r="Z70" s="470"/>
      <c r="AA70" s="470"/>
      <c r="AB70" s="471"/>
      <c r="AC70" s="469"/>
      <c r="AD70" s="470"/>
      <c r="AE70" s="470"/>
      <c r="AF70" s="470"/>
      <c r="AG70" s="470"/>
      <c r="AH70" s="470"/>
      <c r="AI70" s="470"/>
      <c r="AJ70" s="470"/>
      <c r="AK70" s="470"/>
      <c r="AL70" s="471"/>
      <c r="AM70" s="300"/>
      <c r="AN70" s="548"/>
      <c r="AO70" s="548"/>
      <c r="AP70" s="548"/>
      <c r="AQ70" s="548"/>
      <c r="AR70" s="548"/>
      <c r="AS70" s="548"/>
      <c r="AT70" s="548"/>
      <c r="AU70" s="548"/>
      <c r="AV70" s="548"/>
      <c r="AW70" s="307"/>
      <c r="AX70" s="140"/>
      <c r="AY70" s="142"/>
      <c r="AZ70" s="147"/>
      <c r="BA70" s="147"/>
      <c r="BB70" s="147"/>
      <c r="BC70" s="147"/>
      <c r="BD70" s="148"/>
      <c r="BE70" s="148"/>
      <c r="BF70" s="148"/>
      <c r="BG70" s="148"/>
      <c r="BH70" s="148"/>
      <c r="BI70" s="148"/>
      <c r="BJ70" s="140"/>
    </row>
    <row r="71" spans="2:62" ht="12" customHeight="1" x14ac:dyDescent="0.25">
      <c r="B71" s="483"/>
      <c r="C71" s="484"/>
      <c r="D71" s="484"/>
      <c r="E71" s="484"/>
      <c r="F71" s="484"/>
      <c r="G71" s="484"/>
      <c r="H71" s="484"/>
      <c r="I71" s="484"/>
      <c r="J71" s="484"/>
      <c r="K71" s="484"/>
      <c r="L71" s="484"/>
      <c r="M71" s="484"/>
      <c r="N71" s="484"/>
      <c r="O71" s="484"/>
      <c r="P71" s="484"/>
      <c r="Q71" s="484"/>
      <c r="R71" s="472"/>
      <c r="S71" s="473"/>
      <c r="T71" s="473"/>
      <c r="U71" s="473"/>
      <c r="V71" s="473"/>
      <c r="W71" s="473"/>
      <c r="X71" s="473"/>
      <c r="Y71" s="473"/>
      <c r="Z71" s="473"/>
      <c r="AA71" s="473"/>
      <c r="AB71" s="474"/>
      <c r="AC71" s="472"/>
      <c r="AD71" s="473"/>
      <c r="AE71" s="473"/>
      <c r="AF71" s="473"/>
      <c r="AG71" s="473"/>
      <c r="AH71" s="473"/>
      <c r="AI71" s="473"/>
      <c r="AJ71" s="473"/>
      <c r="AK71" s="473"/>
      <c r="AL71" s="474"/>
      <c r="AM71" s="300"/>
      <c r="AN71" s="548"/>
      <c r="AO71" s="548"/>
      <c r="AP71" s="548"/>
      <c r="AQ71" s="548"/>
      <c r="AR71" s="548"/>
      <c r="AS71" s="548"/>
      <c r="AT71" s="548"/>
      <c r="AU71" s="548"/>
      <c r="AV71" s="548"/>
      <c r="AW71" s="307"/>
      <c r="AX71" s="140"/>
      <c r="AY71" s="140"/>
      <c r="AZ71" s="475"/>
      <c r="BA71" s="475"/>
      <c r="BB71" s="475"/>
      <c r="BC71" s="475"/>
      <c r="BD71" s="475"/>
      <c r="BE71" s="475"/>
      <c r="BF71" s="475"/>
      <c r="BG71" s="475"/>
      <c r="BH71" s="475"/>
      <c r="BI71" s="475"/>
    </row>
    <row r="72" spans="2:62" ht="12" customHeight="1" x14ac:dyDescent="0.25">
      <c r="B72" s="481"/>
      <c r="C72" s="482"/>
      <c r="D72" s="482"/>
      <c r="E72" s="482"/>
      <c r="F72" s="482"/>
      <c r="G72" s="482"/>
      <c r="H72" s="482"/>
      <c r="I72" s="482"/>
      <c r="J72" s="482"/>
      <c r="K72" s="482"/>
      <c r="L72" s="482"/>
      <c r="M72" s="482"/>
      <c r="N72" s="482"/>
      <c r="O72" s="482"/>
      <c r="P72" s="482"/>
      <c r="Q72" s="482"/>
      <c r="R72" s="469"/>
      <c r="S72" s="470"/>
      <c r="T72" s="470"/>
      <c r="U72" s="470"/>
      <c r="V72" s="470"/>
      <c r="W72" s="470"/>
      <c r="X72" s="470"/>
      <c r="Y72" s="470"/>
      <c r="Z72" s="470"/>
      <c r="AA72" s="470"/>
      <c r="AB72" s="471"/>
      <c r="AC72" s="469"/>
      <c r="AD72" s="470"/>
      <c r="AE72" s="470"/>
      <c r="AF72" s="470"/>
      <c r="AG72" s="470"/>
      <c r="AH72" s="470"/>
      <c r="AI72" s="470"/>
      <c r="AJ72" s="470"/>
      <c r="AK72" s="470"/>
      <c r="AL72" s="471"/>
      <c r="AM72" s="300"/>
      <c r="AN72" s="548"/>
      <c r="AO72" s="548"/>
      <c r="AP72" s="548"/>
      <c r="AQ72" s="548"/>
      <c r="AR72" s="548"/>
      <c r="AS72" s="548"/>
      <c r="AT72" s="548"/>
      <c r="AU72" s="548"/>
      <c r="AV72" s="548"/>
      <c r="AW72" s="309"/>
      <c r="AY72" s="140"/>
      <c r="AZ72" s="146">
        <f>SUM(AC36:AL79)+AN44</f>
        <v>0</v>
      </c>
      <c r="BA72" s="144"/>
      <c r="BB72" s="144"/>
      <c r="BC72" s="144"/>
      <c r="BD72" s="144"/>
      <c r="BE72" s="144"/>
      <c r="BF72" s="144"/>
      <c r="BG72" s="144"/>
      <c r="BH72" s="144"/>
      <c r="BI72" s="144"/>
    </row>
    <row r="73" spans="2:62" ht="12" customHeight="1" x14ac:dyDescent="0.2">
      <c r="B73" s="483"/>
      <c r="C73" s="484"/>
      <c r="D73" s="484"/>
      <c r="E73" s="484"/>
      <c r="F73" s="484"/>
      <c r="G73" s="484"/>
      <c r="H73" s="484"/>
      <c r="I73" s="484"/>
      <c r="J73" s="484"/>
      <c r="K73" s="484"/>
      <c r="L73" s="484"/>
      <c r="M73" s="484"/>
      <c r="N73" s="484"/>
      <c r="O73" s="484"/>
      <c r="P73" s="484"/>
      <c r="Q73" s="484"/>
      <c r="R73" s="472"/>
      <c r="S73" s="473"/>
      <c r="T73" s="473"/>
      <c r="U73" s="473"/>
      <c r="V73" s="473"/>
      <c r="W73" s="473"/>
      <c r="X73" s="473"/>
      <c r="Y73" s="473"/>
      <c r="Z73" s="473"/>
      <c r="AA73" s="473"/>
      <c r="AB73" s="474"/>
      <c r="AC73" s="472"/>
      <c r="AD73" s="473"/>
      <c r="AE73" s="473"/>
      <c r="AF73" s="473"/>
      <c r="AG73" s="473"/>
      <c r="AH73" s="473"/>
      <c r="AI73" s="473"/>
      <c r="AJ73" s="473"/>
      <c r="AK73" s="473"/>
      <c r="AL73" s="474"/>
      <c r="AM73" s="300"/>
      <c r="AN73" s="310"/>
      <c r="AO73" s="310"/>
      <c r="AP73" s="310"/>
      <c r="AQ73" s="310"/>
      <c r="AR73" s="310"/>
      <c r="AS73" s="310"/>
      <c r="AT73" s="310"/>
      <c r="AU73" s="310"/>
      <c r="AV73" s="310"/>
      <c r="AW73" s="309"/>
      <c r="AX73" s="142"/>
      <c r="AY73" s="140"/>
      <c r="AZ73" s="475" cm="1">
        <f t="array" ref="AZ73">SUM(AC36:AL79+AN44)</f>
        <v>0</v>
      </c>
      <c r="BA73" s="476"/>
      <c r="BB73" s="476"/>
      <c r="BC73" s="476"/>
      <c r="BD73" s="476"/>
      <c r="BE73" s="476"/>
      <c r="BF73" s="476"/>
      <c r="BG73" s="476"/>
      <c r="BH73" s="144"/>
      <c r="BI73" s="144"/>
    </row>
    <row r="74" spans="2:62" ht="12" customHeight="1" x14ac:dyDescent="0.2">
      <c r="B74" s="481"/>
      <c r="C74" s="482"/>
      <c r="D74" s="482"/>
      <c r="E74" s="482"/>
      <c r="F74" s="482"/>
      <c r="G74" s="482"/>
      <c r="H74" s="482"/>
      <c r="I74" s="482"/>
      <c r="J74" s="482"/>
      <c r="K74" s="482"/>
      <c r="L74" s="482"/>
      <c r="M74" s="482"/>
      <c r="N74" s="482"/>
      <c r="O74" s="482"/>
      <c r="P74" s="482"/>
      <c r="Q74" s="482"/>
      <c r="R74" s="469"/>
      <c r="S74" s="470"/>
      <c r="T74" s="470"/>
      <c r="U74" s="470"/>
      <c r="V74" s="470"/>
      <c r="W74" s="470"/>
      <c r="X74" s="470"/>
      <c r="Y74" s="470"/>
      <c r="Z74" s="470"/>
      <c r="AA74" s="470"/>
      <c r="AB74" s="471"/>
      <c r="AC74" s="469"/>
      <c r="AD74" s="470"/>
      <c r="AE74" s="470"/>
      <c r="AF74" s="470"/>
      <c r="AG74" s="470"/>
      <c r="AH74" s="470"/>
      <c r="AI74" s="470"/>
      <c r="AJ74" s="470"/>
      <c r="AK74" s="470"/>
      <c r="AL74" s="471"/>
      <c r="AM74" s="300"/>
      <c r="AN74" s="310"/>
      <c r="AO74" s="310"/>
      <c r="AP74" s="310"/>
      <c r="AQ74" s="310"/>
      <c r="AR74" s="310"/>
      <c r="AS74" s="310"/>
      <c r="AT74" s="310"/>
      <c r="AU74" s="310"/>
      <c r="AV74" s="310"/>
      <c r="AW74" s="309"/>
      <c r="AX74" s="142"/>
      <c r="AY74" s="140"/>
      <c r="AZ74" s="140"/>
    </row>
    <row r="75" spans="2:62" ht="12" customHeight="1" x14ac:dyDescent="0.2">
      <c r="B75" s="483"/>
      <c r="C75" s="484"/>
      <c r="D75" s="484"/>
      <c r="E75" s="484"/>
      <c r="F75" s="484"/>
      <c r="G75" s="484"/>
      <c r="H75" s="484"/>
      <c r="I75" s="484"/>
      <c r="J75" s="484"/>
      <c r="K75" s="484"/>
      <c r="L75" s="484"/>
      <c r="M75" s="484"/>
      <c r="N75" s="484"/>
      <c r="O75" s="484"/>
      <c r="P75" s="484"/>
      <c r="Q75" s="484"/>
      <c r="R75" s="472"/>
      <c r="S75" s="473"/>
      <c r="T75" s="473"/>
      <c r="U75" s="473"/>
      <c r="V75" s="473"/>
      <c r="W75" s="473"/>
      <c r="X75" s="473"/>
      <c r="Y75" s="473"/>
      <c r="Z75" s="473"/>
      <c r="AA75" s="473"/>
      <c r="AB75" s="474"/>
      <c r="AC75" s="472"/>
      <c r="AD75" s="473"/>
      <c r="AE75" s="473"/>
      <c r="AF75" s="473"/>
      <c r="AG75" s="473"/>
      <c r="AH75" s="473"/>
      <c r="AI75" s="473"/>
      <c r="AJ75" s="473"/>
      <c r="AK75" s="473"/>
      <c r="AL75" s="474"/>
      <c r="AM75" s="300"/>
      <c r="AN75" s="308"/>
      <c r="AO75" s="308"/>
      <c r="AP75" s="308"/>
      <c r="AQ75" s="308"/>
      <c r="AR75" s="308"/>
      <c r="AS75" s="308"/>
      <c r="AT75" s="308"/>
      <c r="AU75" s="308"/>
      <c r="AV75" s="308"/>
      <c r="AW75" s="309"/>
      <c r="AX75" s="142"/>
      <c r="AY75" s="140"/>
      <c r="AZ75" s="140"/>
    </row>
    <row r="76" spans="2:62" ht="12" customHeight="1" x14ac:dyDescent="0.2">
      <c r="B76" s="481"/>
      <c r="C76" s="482"/>
      <c r="D76" s="482"/>
      <c r="E76" s="482"/>
      <c r="F76" s="482"/>
      <c r="G76" s="482"/>
      <c r="H76" s="482"/>
      <c r="I76" s="482"/>
      <c r="J76" s="482"/>
      <c r="K76" s="482"/>
      <c r="L76" s="482"/>
      <c r="M76" s="482"/>
      <c r="N76" s="482"/>
      <c r="O76" s="482"/>
      <c r="P76" s="482"/>
      <c r="Q76" s="482"/>
      <c r="R76" s="469"/>
      <c r="S76" s="470"/>
      <c r="T76" s="470"/>
      <c r="U76" s="470"/>
      <c r="V76" s="470"/>
      <c r="W76" s="470"/>
      <c r="X76" s="470"/>
      <c r="Y76" s="470"/>
      <c r="Z76" s="470"/>
      <c r="AA76" s="470"/>
      <c r="AB76" s="471"/>
      <c r="AC76" s="469"/>
      <c r="AD76" s="470"/>
      <c r="AE76" s="470"/>
      <c r="AF76" s="470"/>
      <c r="AG76" s="470"/>
      <c r="AH76" s="470"/>
      <c r="AI76" s="470"/>
      <c r="AJ76" s="470"/>
      <c r="AK76" s="470"/>
      <c r="AL76" s="471"/>
      <c r="AM76" s="300"/>
      <c r="AN76" s="308"/>
      <c r="AO76" s="308"/>
      <c r="AP76" s="308"/>
      <c r="AQ76" s="308"/>
      <c r="AR76" s="308"/>
      <c r="AS76" s="308"/>
      <c r="AT76" s="308"/>
      <c r="AU76" s="308"/>
      <c r="AV76" s="308"/>
      <c r="AW76" s="309"/>
      <c r="AX76" s="142"/>
      <c r="AY76" s="140"/>
      <c r="AZ76" s="140"/>
    </row>
    <row r="77" spans="2:62" ht="12" customHeight="1" x14ac:dyDescent="0.2">
      <c r="B77" s="483"/>
      <c r="C77" s="484"/>
      <c r="D77" s="484"/>
      <c r="E77" s="484"/>
      <c r="F77" s="484"/>
      <c r="G77" s="484"/>
      <c r="H77" s="484"/>
      <c r="I77" s="484"/>
      <c r="J77" s="484"/>
      <c r="K77" s="484"/>
      <c r="L77" s="484"/>
      <c r="M77" s="484"/>
      <c r="N77" s="484"/>
      <c r="O77" s="484"/>
      <c r="P77" s="484"/>
      <c r="Q77" s="484"/>
      <c r="R77" s="472"/>
      <c r="S77" s="473"/>
      <c r="T77" s="473"/>
      <c r="U77" s="473"/>
      <c r="V77" s="473"/>
      <c r="W77" s="473"/>
      <c r="X77" s="473"/>
      <c r="Y77" s="473"/>
      <c r="Z77" s="473"/>
      <c r="AA77" s="473"/>
      <c r="AB77" s="474"/>
      <c r="AC77" s="472"/>
      <c r="AD77" s="473"/>
      <c r="AE77" s="473"/>
      <c r="AF77" s="473"/>
      <c r="AG77" s="473"/>
      <c r="AH77" s="473"/>
      <c r="AI77" s="473"/>
      <c r="AJ77" s="473"/>
      <c r="AK77" s="473"/>
      <c r="AL77" s="474"/>
      <c r="AM77" s="300"/>
      <c r="AN77" s="308"/>
      <c r="AO77" s="308"/>
      <c r="AP77" s="308"/>
      <c r="AQ77" s="308"/>
      <c r="AR77" s="308"/>
      <c r="AS77" s="308"/>
      <c r="AT77" s="308"/>
      <c r="AU77" s="308"/>
      <c r="AV77" s="308"/>
      <c r="AW77" s="309"/>
      <c r="AX77" s="142"/>
      <c r="AY77" s="140"/>
      <c r="AZ77" s="140"/>
    </row>
    <row r="78" spans="2:62" ht="12" customHeight="1" x14ac:dyDescent="0.2">
      <c r="B78" s="485"/>
      <c r="C78" s="486"/>
      <c r="D78" s="486"/>
      <c r="E78" s="486"/>
      <c r="F78" s="486"/>
      <c r="G78" s="486"/>
      <c r="H78" s="486"/>
      <c r="I78" s="486"/>
      <c r="J78" s="486"/>
      <c r="K78" s="486"/>
      <c r="L78" s="486"/>
      <c r="M78" s="486"/>
      <c r="N78" s="486"/>
      <c r="O78" s="486"/>
      <c r="P78" s="486"/>
      <c r="Q78" s="486"/>
      <c r="R78" s="469"/>
      <c r="S78" s="470"/>
      <c r="T78" s="470"/>
      <c r="U78" s="470"/>
      <c r="V78" s="470"/>
      <c r="W78" s="470"/>
      <c r="X78" s="470"/>
      <c r="Y78" s="470"/>
      <c r="Z78" s="470"/>
      <c r="AA78" s="470"/>
      <c r="AB78" s="471"/>
      <c r="AC78" s="469"/>
      <c r="AD78" s="470"/>
      <c r="AE78" s="470"/>
      <c r="AF78" s="470"/>
      <c r="AG78" s="470"/>
      <c r="AH78" s="470"/>
      <c r="AI78" s="470"/>
      <c r="AJ78" s="470"/>
      <c r="AK78" s="470"/>
      <c r="AL78" s="471"/>
      <c r="AM78" s="300"/>
      <c r="AN78" s="308"/>
      <c r="AO78" s="308"/>
      <c r="AP78" s="308"/>
      <c r="AQ78" s="308"/>
      <c r="AR78" s="308"/>
      <c r="AS78" s="308"/>
      <c r="AT78" s="308"/>
      <c r="AU78" s="308"/>
      <c r="AV78" s="308"/>
      <c r="AW78" s="309"/>
      <c r="AX78" s="142"/>
      <c r="AY78" s="140"/>
      <c r="AZ78" s="140"/>
    </row>
    <row r="79" spans="2:62" ht="12" customHeight="1" x14ac:dyDescent="0.2">
      <c r="B79" s="487"/>
      <c r="C79" s="488"/>
      <c r="D79" s="488"/>
      <c r="E79" s="488"/>
      <c r="F79" s="488"/>
      <c r="G79" s="488"/>
      <c r="H79" s="488"/>
      <c r="I79" s="488"/>
      <c r="J79" s="488"/>
      <c r="K79" s="488"/>
      <c r="L79" s="488"/>
      <c r="M79" s="488"/>
      <c r="N79" s="488"/>
      <c r="O79" s="488"/>
      <c r="P79" s="488"/>
      <c r="Q79" s="488"/>
      <c r="R79" s="472"/>
      <c r="S79" s="473"/>
      <c r="T79" s="473"/>
      <c r="U79" s="473"/>
      <c r="V79" s="473"/>
      <c r="W79" s="473"/>
      <c r="X79" s="473"/>
      <c r="Y79" s="473"/>
      <c r="Z79" s="473"/>
      <c r="AA79" s="473"/>
      <c r="AB79" s="474"/>
      <c r="AC79" s="472"/>
      <c r="AD79" s="473"/>
      <c r="AE79" s="473"/>
      <c r="AF79" s="473"/>
      <c r="AG79" s="473"/>
      <c r="AH79" s="473"/>
      <c r="AI79" s="473"/>
      <c r="AJ79" s="473"/>
      <c r="AK79" s="473"/>
      <c r="AL79" s="474"/>
      <c r="AM79" s="311"/>
      <c r="AN79" s="312"/>
      <c r="AO79" s="312"/>
      <c r="AP79" s="312"/>
      <c r="AQ79" s="312"/>
      <c r="AR79" s="312"/>
      <c r="AS79" s="312"/>
      <c r="AT79" s="312"/>
      <c r="AU79" s="313"/>
      <c r="AV79" s="313"/>
      <c r="AW79" s="314"/>
      <c r="AX79" s="142"/>
      <c r="AY79" s="140"/>
      <c r="AZ79" s="140"/>
    </row>
    <row r="80" spans="2:62" ht="18" customHeight="1" x14ac:dyDescent="0.2">
      <c r="B80" s="232"/>
      <c r="C80" s="232" t="s">
        <v>110</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18" t="s">
        <v>73</v>
      </c>
      <c r="C82" s="518"/>
      <c r="D82" s="518"/>
      <c r="E82" s="518"/>
      <c r="F82" s="518"/>
      <c r="G82" s="518"/>
      <c r="H82" s="518"/>
      <c r="I82" s="518"/>
      <c r="J82" s="518"/>
      <c r="K82" s="518"/>
      <c r="L82" s="518"/>
      <c r="M82" s="518"/>
      <c r="N82" s="518"/>
      <c r="O82" s="518"/>
      <c r="P82" s="518"/>
      <c r="Q82" s="518"/>
      <c r="R82" s="518"/>
      <c r="S82" s="518"/>
      <c r="T82" s="518"/>
      <c r="U82" s="518"/>
      <c r="V82" s="518"/>
      <c r="W82" s="518"/>
      <c r="X82" s="518"/>
      <c r="Y82" s="518"/>
      <c r="Z82" s="518"/>
      <c r="AA82" s="518"/>
      <c r="AB82" s="518"/>
      <c r="AC82" s="518"/>
      <c r="AD82" s="518"/>
      <c r="AE82" s="518"/>
      <c r="AF82" s="518"/>
      <c r="AG82" s="518"/>
      <c r="AH82" s="518"/>
      <c r="AI82" s="518"/>
      <c r="AJ82" s="518"/>
      <c r="AK82" s="518"/>
      <c r="AL82" s="518"/>
      <c r="AM82" s="518"/>
      <c r="AN82" s="518"/>
      <c r="AO82" s="518"/>
      <c r="AP82" s="518"/>
      <c r="AQ82" s="518"/>
      <c r="AR82" s="518"/>
      <c r="AS82" s="518"/>
      <c r="AT82" s="518"/>
      <c r="AU82" s="518"/>
      <c r="AV82" s="518"/>
      <c r="AW82" s="518"/>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58" t="s">
        <v>74</v>
      </c>
      <c r="M84" s="558"/>
      <c r="N84" s="558"/>
      <c r="O84" s="558"/>
      <c r="P84" s="558"/>
      <c r="Q84" s="284"/>
      <c r="R84" s="284"/>
      <c r="S84" s="284"/>
      <c r="T84" s="284"/>
      <c r="U84" s="284"/>
      <c r="V84" s="284"/>
      <c r="W84" s="284"/>
      <c r="X84" s="557" t="s">
        <v>75</v>
      </c>
      <c r="Y84" s="557"/>
      <c r="Z84" s="557"/>
      <c r="AA84" s="557"/>
      <c r="AB84" s="557"/>
      <c r="AC84" s="557"/>
      <c r="AD84" s="247"/>
      <c r="AE84" s="247"/>
      <c r="AF84" s="247"/>
      <c r="AG84" s="247"/>
      <c r="AH84" s="247"/>
      <c r="AI84" s="558" t="s">
        <v>164</v>
      </c>
      <c r="AJ84" s="558"/>
      <c r="AK84" s="558"/>
      <c r="AL84" s="558"/>
      <c r="AM84" s="558"/>
      <c r="AN84" s="558"/>
      <c r="AO84" s="558"/>
      <c r="AP84" s="558"/>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59">
        <f>SUM(R36:AB79)</f>
        <v>0</v>
      </c>
      <c r="M86" s="560"/>
      <c r="N86" s="560"/>
      <c r="O86" s="560"/>
      <c r="P86" s="560"/>
      <c r="Q86" s="561"/>
      <c r="R86" s="288"/>
      <c r="S86" s="288"/>
      <c r="T86" s="289"/>
      <c r="U86" s="592" t="s">
        <v>76</v>
      </c>
      <c r="V86" s="592"/>
      <c r="W86" s="288"/>
      <c r="X86" s="559">
        <f>IF(AND(AH24="Abondement unilatéral",M15="Salarié"),(SUM(AC36:AL79)+AN44)*0.903,(SUM(AC36:AL79)+AN44))</f>
        <v>0</v>
      </c>
      <c r="Y86" s="560"/>
      <c r="Z86" s="560"/>
      <c r="AA86" s="560"/>
      <c r="AB86" s="560"/>
      <c r="AC86" s="561"/>
      <c r="AD86" s="237"/>
      <c r="AE86" s="237"/>
      <c r="AF86" s="290" t="s">
        <v>77</v>
      </c>
      <c r="AG86" s="237"/>
      <c r="AH86" s="290"/>
      <c r="AI86" s="237"/>
      <c r="AJ86" s="237"/>
      <c r="AK86" s="554">
        <f>L86+X86</f>
        <v>0</v>
      </c>
      <c r="AL86" s="555"/>
      <c r="AM86" s="555"/>
      <c r="AN86" s="555"/>
      <c r="AO86" s="556"/>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75"/>
      <c r="H88" s="575"/>
      <c r="I88" s="575"/>
      <c r="J88" s="575"/>
      <c r="K88" s="152"/>
      <c r="L88" s="574"/>
      <c r="M88" s="574"/>
      <c r="N88" s="574"/>
      <c r="O88" s="152"/>
      <c r="P88" s="152"/>
      <c r="R88" s="153"/>
      <c r="S88" s="154"/>
      <c r="T88" s="154"/>
      <c r="U88" s="154"/>
      <c r="V88" s="155"/>
      <c r="W88" s="156"/>
      <c r="X88" s="153"/>
      <c r="Y88" s="154"/>
      <c r="Z88" s="154"/>
      <c r="AA88" s="154"/>
      <c r="AB88" s="154"/>
      <c r="AC88" s="153"/>
      <c r="AD88" s="154"/>
      <c r="AE88" s="157"/>
      <c r="AF88" s="573"/>
      <c r="AG88" s="573"/>
      <c r="AH88" s="573"/>
      <c r="AI88" s="153"/>
      <c r="AJ88" s="153"/>
      <c r="AK88" s="154"/>
      <c r="AU88" s="101"/>
      <c r="AV88" s="101"/>
      <c r="AW88" s="94"/>
      <c r="AX88" s="158"/>
      <c r="AY88" s="159"/>
      <c r="AZ88" s="159"/>
    </row>
    <row r="89" spans="2:85" ht="19.5" x14ac:dyDescent="0.25">
      <c r="B89" s="563" t="s">
        <v>85</v>
      </c>
      <c r="C89" s="564"/>
      <c r="D89" s="564"/>
      <c r="E89" s="564"/>
      <c r="F89" s="564"/>
      <c r="G89" s="564"/>
      <c r="H89" s="564"/>
      <c r="I89" s="564"/>
      <c r="J89" s="564"/>
      <c r="K89" s="564"/>
      <c r="L89" s="564"/>
      <c r="M89" s="564"/>
      <c r="N89" s="564"/>
      <c r="O89" s="564"/>
      <c r="P89" s="564"/>
      <c r="Q89" s="564"/>
      <c r="R89" s="564"/>
      <c r="S89" s="564"/>
      <c r="T89" s="564"/>
      <c r="U89" s="564"/>
      <c r="V89" s="564"/>
      <c r="W89" s="564"/>
      <c r="X89" s="564"/>
      <c r="Y89" s="564"/>
      <c r="Z89" s="564"/>
      <c r="AA89" s="564"/>
      <c r="AB89" s="564"/>
      <c r="AC89" s="564"/>
      <c r="AD89" s="564"/>
      <c r="AE89" s="564"/>
      <c r="AF89" s="564"/>
      <c r="AG89" s="564"/>
      <c r="AH89" s="564"/>
      <c r="AI89" s="564"/>
      <c r="AJ89" s="564"/>
      <c r="AK89" s="564"/>
      <c r="AL89" s="564"/>
      <c r="AM89" s="564"/>
      <c r="AN89" s="564"/>
      <c r="AO89" s="564"/>
      <c r="AP89" s="564"/>
      <c r="AQ89" s="564"/>
      <c r="AR89" s="564"/>
      <c r="AS89" s="564"/>
      <c r="AT89" s="564"/>
      <c r="AU89" s="564"/>
      <c r="AV89" s="564"/>
      <c r="AW89" s="565"/>
      <c r="AX89" s="140"/>
      <c r="AY89" s="140"/>
      <c r="AZ89" s="140"/>
    </row>
    <row r="90" spans="2:85" s="162" customFormat="1" ht="35.25" customHeight="1" x14ac:dyDescent="0.25">
      <c r="B90" s="423" t="s">
        <v>112</v>
      </c>
      <c r="C90" s="423"/>
      <c r="D90" s="423"/>
      <c r="E90" s="423"/>
      <c r="F90" s="423"/>
      <c r="G90" s="423"/>
      <c r="H90" s="423"/>
      <c r="I90" s="423"/>
      <c r="J90" s="423"/>
      <c r="K90" s="423"/>
      <c r="L90" s="423"/>
      <c r="M90" s="423"/>
      <c r="N90" s="423"/>
      <c r="O90" s="423"/>
      <c r="P90" s="423"/>
      <c r="Q90" s="423"/>
      <c r="R90" s="423"/>
      <c r="S90" s="423"/>
      <c r="T90" s="423"/>
      <c r="U90" s="423"/>
      <c r="V90" s="423"/>
      <c r="W90" s="423"/>
      <c r="X90" s="423"/>
      <c r="Y90" s="423"/>
      <c r="Z90" s="423"/>
      <c r="AA90" s="423"/>
      <c r="AB90" s="423"/>
      <c r="AC90" s="423"/>
      <c r="AD90" s="423"/>
      <c r="AE90" s="423"/>
      <c r="AF90" s="423"/>
      <c r="AG90" s="423"/>
      <c r="AH90" s="423"/>
      <c r="AI90" s="423"/>
      <c r="AJ90" s="423"/>
      <c r="AK90" s="423"/>
      <c r="AL90" s="423"/>
      <c r="AM90" s="423"/>
      <c r="AN90" s="423"/>
      <c r="AO90" s="423"/>
      <c r="AP90" s="423"/>
      <c r="AQ90" s="423"/>
      <c r="AR90" s="423"/>
      <c r="AS90" s="423"/>
      <c r="AT90" s="423"/>
      <c r="AU90" s="423"/>
      <c r="AV90" s="423"/>
      <c r="AW90" s="423"/>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480" t="s">
        <v>56</v>
      </c>
      <c r="H92" s="480"/>
      <c r="I92" s="480"/>
      <c r="J92" s="480"/>
      <c r="K92" s="480"/>
      <c r="L92" s="480"/>
      <c r="M92" s="480"/>
      <c r="N92" s="480"/>
      <c r="O92" s="480"/>
      <c r="P92" s="480"/>
      <c r="Q92" s="480"/>
      <c r="R92" s="480"/>
      <c r="S92" s="480"/>
      <c r="T92" s="480"/>
      <c r="U92" s="480"/>
      <c r="V92" s="480"/>
      <c r="W92" s="480"/>
      <c r="X92" s="480"/>
      <c r="Y92" s="480"/>
      <c r="Z92" s="480"/>
      <c r="AA92" s="480"/>
      <c r="AB92" s="480"/>
      <c r="AC92" s="480"/>
      <c r="AD92" s="480"/>
      <c r="AE92" s="480"/>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480" t="s">
        <v>8</v>
      </c>
      <c r="H94" s="480"/>
      <c r="I94" s="480"/>
      <c r="J94" s="480"/>
      <c r="K94" s="480"/>
      <c r="L94" s="480"/>
      <c r="M94" s="480"/>
      <c r="N94" s="480"/>
      <c r="O94" s="480"/>
      <c r="P94" s="480"/>
      <c r="Q94" s="480"/>
      <c r="R94" s="480"/>
      <c r="S94" s="480"/>
      <c r="T94" s="480"/>
      <c r="U94" s="480"/>
      <c r="V94" s="480"/>
      <c r="W94" s="480"/>
      <c r="X94" s="480"/>
      <c r="Y94" s="480"/>
      <c r="Z94" s="480"/>
      <c r="AA94" s="480"/>
      <c r="AB94" s="480"/>
      <c r="AC94" s="480"/>
      <c r="AD94" s="480"/>
      <c r="AE94" s="480"/>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68" t="s">
        <v>83</v>
      </c>
      <c r="E96" s="568"/>
      <c r="F96" s="568"/>
      <c r="G96" s="568"/>
      <c r="H96" s="568"/>
      <c r="I96" s="568"/>
      <c r="J96" s="568"/>
      <c r="K96" s="568"/>
      <c r="L96" s="568"/>
      <c r="M96" s="568"/>
      <c r="N96" s="568"/>
      <c r="O96" s="568"/>
      <c r="P96" s="568"/>
      <c r="Q96" s="568"/>
      <c r="R96" s="568"/>
      <c r="S96" s="568"/>
      <c r="T96" s="568"/>
      <c r="U96" s="568"/>
      <c r="V96" s="568"/>
      <c r="W96" s="568"/>
      <c r="X96" s="568"/>
      <c r="Y96" s="568"/>
      <c r="Z96" s="568"/>
      <c r="AA96" s="568"/>
      <c r="AB96" s="568"/>
      <c r="AC96" s="568"/>
      <c r="AD96" s="568"/>
      <c r="AE96" s="568"/>
      <c r="AF96" s="568"/>
      <c r="AG96" s="568"/>
      <c r="AH96" s="568"/>
      <c r="AI96" s="568"/>
      <c r="AJ96" s="568"/>
      <c r="AK96" s="568"/>
      <c r="AL96" s="568"/>
      <c r="AM96" s="568"/>
      <c r="AN96" s="568"/>
      <c r="AO96" s="568"/>
      <c r="AP96" s="569" t="s">
        <v>84</v>
      </c>
      <c r="AQ96" s="569"/>
      <c r="AR96" s="569"/>
      <c r="AS96" s="569"/>
      <c r="AT96" s="569"/>
      <c r="AU96" s="569"/>
      <c r="AV96" s="569"/>
      <c r="AW96" s="569"/>
      <c r="AX96" s="161"/>
      <c r="AY96" s="161"/>
      <c r="AZ96" s="161"/>
      <c r="BA96" s="162"/>
      <c r="BB96" s="162"/>
      <c r="BC96" s="162"/>
      <c r="BD96" s="162"/>
      <c r="BE96" s="162"/>
      <c r="BF96" s="162"/>
    </row>
    <row r="97" spans="2:58" s="164" customFormat="1" ht="4.5" customHeight="1" x14ac:dyDescent="0.25">
      <c r="B97" s="323"/>
      <c r="C97" s="324"/>
      <c r="D97" s="568"/>
      <c r="E97" s="568"/>
      <c r="F97" s="568"/>
      <c r="G97" s="568"/>
      <c r="H97" s="568"/>
      <c r="I97" s="568"/>
      <c r="J97" s="568"/>
      <c r="K97" s="568"/>
      <c r="L97" s="568"/>
      <c r="M97" s="568"/>
      <c r="N97" s="568"/>
      <c r="O97" s="568"/>
      <c r="P97" s="568"/>
      <c r="Q97" s="568"/>
      <c r="R97" s="568"/>
      <c r="S97" s="568"/>
      <c r="T97" s="568"/>
      <c r="U97" s="568"/>
      <c r="V97" s="568"/>
      <c r="W97" s="568"/>
      <c r="X97" s="568"/>
      <c r="Y97" s="568"/>
      <c r="Z97" s="568"/>
      <c r="AA97" s="568"/>
      <c r="AB97" s="568"/>
      <c r="AC97" s="568"/>
      <c r="AD97" s="568"/>
      <c r="AE97" s="568"/>
      <c r="AF97" s="568"/>
      <c r="AG97" s="568"/>
      <c r="AH97" s="568"/>
      <c r="AI97" s="568"/>
      <c r="AJ97" s="568"/>
      <c r="AK97" s="568"/>
      <c r="AL97" s="568"/>
      <c r="AM97" s="568"/>
      <c r="AN97" s="568"/>
      <c r="AO97" s="568"/>
      <c r="AP97" s="569"/>
      <c r="AQ97" s="569"/>
      <c r="AR97" s="569"/>
      <c r="AS97" s="569"/>
      <c r="AT97" s="569"/>
      <c r="AU97" s="569"/>
      <c r="AV97" s="569"/>
      <c r="AW97" s="569"/>
      <c r="AX97" s="161"/>
      <c r="AY97" s="161"/>
      <c r="AZ97" s="161"/>
      <c r="BA97" s="162"/>
      <c r="BB97" s="162"/>
      <c r="BC97" s="162"/>
      <c r="BD97" s="162"/>
      <c r="BE97" s="162"/>
      <c r="BF97" s="162"/>
    </row>
    <row r="98" spans="2:58" s="164" customFormat="1" ht="5.25" customHeight="1" x14ac:dyDescent="0.25">
      <c r="B98" s="323"/>
      <c r="C98" s="324"/>
      <c r="D98" s="568"/>
      <c r="E98" s="568"/>
      <c r="F98" s="568"/>
      <c r="G98" s="568"/>
      <c r="H98" s="568"/>
      <c r="I98" s="568"/>
      <c r="J98" s="568"/>
      <c r="K98" s="568"/>
      <c r="L98" s="568"/>
      <c r="M98" s="568"/>
      <c r="N98" s="568"/>
      <c r="O98" s="568"/>
      <c r="P98" s="568"/>
      <c r="Q98" s="568"/>
      <c r="R98" s="568"/>
      <c r="S98" s="568"/>
      <c r="T98" s="568"/>
      <c r="U98" s="568"/>
      <c r="V98" s="568"/>
      <c r="W98" s="568"/>
      <c r="X98" s="568"/>
      <c r="Y98" s="568"/>
      <c r="Z98" s="568"/>
      <c r="AA98" s="568"/>
      <c r="AB98" s="568"/>
      <c r="AC98" s="568"/>
      <c r="AD98" s="568"/>
      <c r="AE98" s="568"/>
      <c r="AF98" s="568"/>
      <c r="AG98" s="568"/>
      <c r="AH98" s="568"/>
      <c r="AI98" s="568"/>
      <c r="AJ98" s="568"/>
      <c r="AK98" s="568"/>
      <c r="AL98" s="568"/>
      <c r="AM98" s="568"/>
      <c r="AN98" s="568"/>
      <c r="AO98" s="568"/>
      <c r="AP98" s="569"/>
      <c r="AQ98" s="569"/>
      <c r="AR98" s="569"/>
      <c r="AS98" s="569"/>
      <c r="AT98" s="569"/>
      <c r="AU98" s="569"/>
      <c r="AV98" s="569"/>
      <c r="AW98" s="569"/>
      <c r="AX98" s="161"/>
      <c r="AY98" s="161"/>
      <c r="AZ98" s="161"/>
      <c r="BA98" s="162"/>
      <c r="BB98" s="162"/>
      <c r="BC98" s="162"/>
      <c r="BD98" s="162"/>
      <c r="BE98" s="162"/>
      <c r="BF98" s="162"/>
    </row>
    <row r="99" spans="2:58" s="164" customFormat="1" ht="5.25" customHeight="1" x14ac:dyDescent="0.25">
      <c r="B99" s="323"/>
      <c r="C99" s="324"/>
      <c r="D99" s="568"/>
      <c r="E99" s="568"/>
      <c r="F99" s="568"/>
      <c r="G99" s="568"/>
      <c r="H99" s="568"/>
      <c r="I99" s="568"/>
      <c r="J99" s="568"/>
      <c r="K99" s="568"/>
      <c r="L99" s="568"/>
      <c r="M99" s="568"/>
      <c r="N99" s="568"/>
      <c r="O99" s="568"/>
      <c r="P99" s="568"/>
      <c r="Q99" s="568"/>
      <c r="R99" s="568"/>
      <c r="S99" s="568"/>
      <c r="T99" s="568"/>
      <c r="U99" s="568"/>
      <c r="V99" s="568"/>
      <c r="W99" s="568"/>
      <c r="X99" s="568"/>
      <c r="Y99" s="568"/>
      <c r="Z99" s="568"/>
      <c r="AA99" s="568"/>
      <c r="AB99" s="568"/>
      <c r="AC99" s="568"/>
      <c r="AD99" s="568"/>
      <c r="AE99" s="568"/>
      <c r="AF99" s="568"/>
      <c r="AG99" s="568"/>
      <c r="AH99" s="568"/>
      <c r="AI99" s="568"/>
      <c r="AJ99" s="568"/>
      <c r="AK99" s="568"/>
      <c r="AL99" s="568"/>
      <c r="AM99" s="568"/>
      <c r="AN99" s="568"/>
      <c r="AO99" s="568"/>
      <c r="AP99" s="569"/>
      <c r="AQ99" s="569"/>
      <c r="AR99" s="569"/>
      <c r="AS99" s="569"/>
      <c r="AT99" s="569"/>
      <c r="AU99" s="569"/>
      <c r="AV99" s="569"/>
      <c r="AW99" s="569"/>
      <c r="AX99" s="161"/>
      <c r="AY99" s="161"/>
      <c r="AZ99" s="161"/>
      <c r="BA99" s="162"/>
      <c r="BB99" s="162"/>
      <c r="BC99" s="162"/>
      <c r="BD99" s="162"/>
      <c r="BE99" s="162"/>
      <c r="BF99" s="162"/>
    </row>
    <row r="100" spans="2:58" s="164" customFormat="1" ht="5.25" customHeight="1" x14ac:dyDescent="0.25">
      <c r="B100" s="323"/>
      <c r="C100" s="324"/>
      <c r="D100" s="568"/>
      <c r="E100" s="568"/>
      <c r="F100" s="568"/>
      <c r="G100" s="568"/>
      <c r="H100" s="568"/>
      <c r="I100" s="568"/>
      <c r="J100" s="568"/>
      <c r="K100" s="568"/>
      <c r="L100" s="568"/>
      <c r="M100" s="568"/>
      <c r="N100" s="568"/>
      <c r="O100" s="568"/>
      <c r="P100" s="568"/>
      <c r="Q100" s="568"/>
      <c r="R100" s="568"/>
      <c r="S100" s="568"/>
      <c r="T100" s="568"/>
      <c r="U100" s="568"/>
      <c r="V100" s="568"/>
      <c r="W100" s="568"/>
      <c r="X100" s="568"/>
      <c r="Y100" s="568"/>
      <c r="Z100" s="568"/>
      <c r="AA100" s="568"/>
      <c r="AB100" s="568"/>
      <c r="AC100" s="568"/>
      <c r="AD100" s="568"/>
      <c r="AE100" s="568"/>
      <c r="AF100" s="568"/>
      <c r="AG100" s="568"/>
      <c r="AH100" s="568"/>
      <c r="AI100" s="568"/>
      <c r="AJ100" s="568"/>
      <c r="AK100" s="568"/>
      <c r="AL100" s="568"/>
      <c r="AM100" s="568"/>
      <c r="AN100" s="568"/>
      <c r="AO100" s="568"/>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544" t="s">
        <v>86</v>
      </c>
      <c r="C104" s="544"/>
      <c r="D104" s="544"/>
      <c r="E104" s="544"/>
      <c r="F104" s="544"/>
      <c r="G104" s="544"/>
      <c r="H104" s="544"/>
      <c r="I104" s="544"/>
      <c r="J104" s="544"/>
      <c r="K104" s="544"/>
      <c r="L104" s="544"/>
      <c r="M104" s="544"/>
      <c r="N104" s="544"/>
      <c r="O104" s="544"/>
      <c r="P104" s="544"/>
      <c r="Q104" s="544"/>
      <c r="R104" s="544"/>
      <c r="S104" s="544"/>
      <c r="T104" s="544"/>
      <c r="U104" s="544"/>
      <c r="V104" s="544"/>
      <c r="W104" s="544"/>
      <c r="X104" s="544"/>
      <c r="Y104" s="544"/>
      <c r="Z104" s="544"/>
      <c r="AA104" s="544"/>
      <c r="AB104" s="544"/>
      <c r="AC104" s="544"/>
      <c r="AD104" s="544"/>
      <c r="AE104" s="544"/>
      <c r="AF104" s="544"/>
      <c r="AG104" s="544"/>
      <c r="AH104" s="544"/>
      <c r="AI104" s="544"/>
      <c r="AJ104" s="544"/>
      <c r="AK104" s="544"/>
      <c r="AL104" s="544"/>
      <c r="AM104" s="544"/>
      <c r="AN104" s="544"/>
      <c r="AO104" s="544"/>
      <c r="AP104" s="544"/>
      <c r="AQ104" s="544"/>
      <c r="AR104" s="544"/>
      <c r="AS104" s="544"/>
      <c r="AT104" s="544"/>
      <c r="AU104" s="544"/>
      <c r="AV104" s="544"/>
      <c r="AW104" s="544"/>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578" t="s">
        <v>87</v>
      </c>
      <c r="C106" s="578"/>
      <c r="D106" s="578"/>
      <c r="E106" s="578"/>
      <c r="F106" s="578"/>
      <c r="G106" s="578"/>
      <c r="H106" s="578"/>
      <c r="I106" s="578"/>
      <c r="J106" s="578"/>
      <c r="K106" s="578"/>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78"/>
      <c r="AK106" s="578"/>
      <c r="AL106" s="578"/>
      <c r="AM106" s="578"/>
      <c r="AN106" s="578"/>
      <c r="AO106" s="578"/>
      <c r="AP106" s="578"/>
      <c r="AQ106" s="578"/>
      <c r="AR106" s="578"/>
      <c r="AS106" s="578"/>
      <c r="AT106" s="578"/>
      <c r="AU106" s="578"/>
      <c r="AV106" s="578"/>
      <c r="AW106" s="578"/>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62" t="s">
        <v>100</v>
      </c>
      <c r="C109" s="562"/>
      <c r="D109" s="562"/>
      <c r="E109" s="562"/>
      <c r="F109" s="562"/>
      <c r="G109" s="562"/>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161"/>
      <c r="AY109" s="161"/>
      <c r="AZ109" s="161"/>
      <c r="BA109" s="162"/>
      <c r="BB109" s="162"/>
      <c r="BC109" s="162"/>
      <c r="BD109" s="162"/>
      <c r="BE109" s="162"/>
      <c r="BF109" s="162"/>
    </row>
    <row r="110" spans="2:58" s="164" customFormat="1" ht="17.25" customHeight="1" x14ac:dyDescent="0.25">
      <c r="B110" s="579" t="s">
        <v>146</v>
      </c>
      <c r="C110" s="579"/>
      <c r="D110" s="579"/>
      <c r="E110" s="579"/>
      <c r="F110" s="579"/>
      <c r="G110" s="579"/>
      <c r="H110" s="579"/>
      <c r="I110" s="579"/>
      <c r="J110" s="579"/>
      <c r="K110" s="579"/>
      <c r="L110" s="579"/>
      <c r="M110" s="579"/>
      <c r="N110" s="579"/>
      <c r="O110" s="579"/>
      <c r="P110" s="579"/>
      <c r="Q110" s="579"/>
      <c r="R110" s="579"/>
      <c r="S110" s="579"/>
      <c r="T110" s="579"/>
      <c r="U110" s="579"/>
      <c r="V110" s="579"/>
      <c r="W110" s="579"/>
      <c r="X110" s="579"/>
      <c r="Y110" s="579"/>
      <c r="Z110" s="579"/>
      <c r="AA110" s="579"/>
      <c r="AB110" s="579"/>
      <c r="AC110" s="579"/>
      <c r="AD110" s="579"/>
      <c r="AE110" s="579"/>
      <c r="AF110" s="579"/>
      <c r="AG110" s="579"/>
      <c r="AH110" s="579"/>
      <c r="AI110" s="579"/>
      <c r="AJ110" s="579"/>
      <c r="AK110" s="579"/>
      <c r="AL110" s="579"/>
      <c r="AM110" s="579"/>
      <c r="AN110" s="579"/>
      <c r="AO110" s="579"/>
      <c r="AP110" s="579"/>
      <c r="AQ110" s="579"/>
      <c r="AR110" s="579"/>
      <c r="AS110" s="579"/>
      <c r="AT110" s="579"/>
      <c r="AU110" s="579"/>
      <c r="AV110" s="579"/>
      <c r="AW110" s="579"/>
      <c r="AX110" s="161"/>
      <c r="AY110" s="161"/>
      <c r="AZ110" s="161"/>
      <c r="BA110" s="162"/>
      <c r="BB110" s="162"/>
      <c r="BC110" s="162"/>
      <c r="BD110" s="162"/>
      <c r="BE110" s="162"/>
      <c r="BF110" s="162"/>
    </row>
    <row r="111" spans="2:58" s="164" customFormat="1" ht="17.25" customHeight="1" x14ac:dyDescent="0.25">
      <c r="B111" s="579"/>
      <c r="C111" s="579"/>
      <c r="D111" s="579"/>
      <c r="E111" s="579"/>
      <c r="F111" s="579"/>
      <c r="G111" s="579"/>
      <c r="H111" s="579"/>
      <c r="I111" s="579"/>
      <c r="J111" s="579"/>
      <c r="K111" s="579"/>
      <c r="L111" s="579"/>
      <c r="M111" s="579"/>
      <c r="N111" s="579"/>
      <c r="O111" s="579"/>
      <c r="P111" s="579"/>
      <c r="Q111" s="579"/>
      <c r="R111" s="579"/>
      <c r="S111" s="579"/>
      <c r="T111" s="579"/>
      <c r="U111" s="579"/>
      <c r="V111" s="579"/>
      <c r="W111" s="579"/>
      <c r="X111" s="579"/>
      <c r="Y111" s="579"/>
      <c r="Z111" s="579"/>
      <c r="AA111" s="579"/>
      <c r="AB111" s="579"/>
      <c r="AC111" s="579"/>
      <c r="AD111" s="579"/>
      <c r="AE111" s="579"/>
      <c r="AF111" s="579"/>
      <c r="AG111" s="579"/>
      <c r="AH111" s="579"/>
      <c r="AI111" s="579"/>
      <c r="AJ111" s="579"/>
      <c r="AK111" s="579"/>
      <c r="AL111" s="579"/>
      <c r="AM111" s="579"/>
      <c r="AN111" s="579"/>
      <c r="AO111" s="579"/>
      <c r="AP111" s="579"/>
      <c r="AQ111" s="579"/>
      <c r="AR111" s="579"/>
      <c r="AS111" s="579"/>
      <c r="AT111" s="579"/>
      <c r="AU111" s="579"/>
      <c r="AV111" s="579"/>
      <c r="AW111" s="579"/>
      <c r="AX111" s="161"/>
      <c r="AY111" s="161"/>
      <c r="AZ111" s="161"/>
      <c r="BA111" s="162"/>
      <c r="BB111" s="162"/>
      <c r="BC111" s="162"/>
      <c r="BD111" s="162"/>
      <c r="BE111" s="162"/>
      <c r="BF111" s="162"/>
    </row>
    <row r="112" spans="2:58" s="164" customFormat="1" ht="17.25" customHeight="1" x14ac:dyDescent="0.25">
      <c r="B112" s="579"/>
      <c r="C112" s="579"/>
      <c r="D112" s="579"/>
      <c r="E112" s="579"/>
      <c r="F112" s="579"/>
      <c r="G112" s="579"/>
      <c r="H112" s="579"/>
      <c r="I112" s="579"/>
      <c r="J112" s="579"/>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P112" s="579"/>
      <c r="AQ112" s="579"/>
      <c r="AR112" s="579"/>
      <c r="AS112" s="579"/>
      <c r="AT112" s="579"/>
      <c r="AU112" s="579"/>
      <c r="AV112" s="579"/>
      <c r="AW112" s="579"/>
      <c r="AX112" s="161"/>
      <c r="AY112" s="161"/>
      <c r="AZ112" s="161"/>
      <c r="BA112" s="162"/>
      <c r="BB112" s="162"/>
      <c r="BC112" s="162"/>
      <c r="BD112" s="162"/>
      <c r="BE112" s="162"/>
      <c r="BF112" s="162"/>
    </row>
    <row r="113" spans="2:58" s="164" customFormat="1" ht="17.25" customHeight="1" x14ac:dyDescent="0.25">
      <c r="B113" s="579"/>
      <c r="C113" s="579"/>
      <c r="D113" s="579"/>
      <c r="E113" s="579"/>
      <c r="F113" s="579"/>
      <c r="G113" s="579"/>
      <c r="H113" s="579"/>
      <c r="I113" s="579"/>
      <c r="J113" s="579"/>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9"/>
      <c r="AJ113" s="579"/>
      <c r="AK113" s="579"/>
      <c r="AL113" s="579"/>
      <c r="AM113" s="579"/>
      <c r="AN113" s="579"/>
      <c r="AO113" s="579"/>
      <c r="AP113" s="579"/>
      <c r="AQ113" s="579"/>
      <c r="AR113" s="579"/>
      <c r="AS113" s="579"/>
      <c r="AT113" s="579"/>
      <c r="AU113" s="579"/>
      <c r="AV113" s="579"/>
      <c r="AW113" s="579"/>
      <c r="AX113" s="161"/>
      <c r="AY113" s="161"/>
      <c r="AZ113" s="161"/>
      <c r="BA113" s="162"/>
      <c r="BB113" s="162"/>
      <c r="BC113" s="162"/>
      <c r="BD113" s="162"/>
      <c r="BE113" s="162"/>
      <c r="BF113" s="162"/>
    </row>
    <row r="114" spans="2:58" s="164" customFormat="1" ht="71.25" customHeight="1" x14ac:dyDescent="0.25">
      <c r="B114" s="579"/>
      <c r="C114" s="579"/>
      <c r="D114" s="579"/>
      <c r="E114" s="579"/>
      <c r="F114" s="579"/>
      <c r="G114" s="579"/>
      <c r="H114" s="579"/>
      <c r="I114" s="579"/>
      <c r="J114" s="579"/>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9"/>
      <c r="AJ114" s="579"/>
      <c r="AK114" s="579"/>
      <c r="AL114" s="579"/>
      <c r="AM114" s="579"/>
      <c r="AN114" s="579"/>
      <c r="AO114" s="579"/>
      <c r="AP114" s="579"/>
      <c r="AQ114" s="579"/>
      <c r="AR114" s="579"/>
      <c r="AS114" s="579"/>
      <c r="AT114" s="579"/>
      <c r="AU114" s="579"/>
      <c r="AV114" s="579"/>
      <c r="AW114" s="579"/>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580" t="s">
        <v>61</v>
      </c>
      <c r="H116" s="580"/>
      <c r="I116" s="580"/>
      <c r="J116" s="580"/>
      <c r="K116" s="580"/>
      <c r="L116" s="580"/>
      <c r="M116" s="580"/>
      <c r="N116" s="580"/>
      <c r="O116" s="580"/>
      <c r="P116" s="580"/>
      <c r="Q116" s="580"/>
      <c r="R116" s="580"/>
      <c r="S116" s="580"/>
      <c r="T116" s="580"/>
      <c r="U116" s="580"/>
      <c r="V116" s="580"/>
      <c r="W116" s="580"/>
      <c r="X116" s="580"/>
      <c r="Y116" s="580"/>
      <c r="Z116" s="580"/>
      <c r="AA116" s="580"/>
      <c r="AB116" s="580"/>
      <c r="AC116" s="580"/>
      <c r="AD116" s="580"/>
      <c r="AE116" s="580"/>
      <c r="AF116" s="580"/>
      <c r="AG116" s="580"/>
      <c r="AH116" s="580"/>
      <c r="AI116" s="580"/>
      <c r="AJ116" s="336"/>
      <c r="AK116" s="576" t="s">
        <v>62</v>
      </c>
      <c r="AL116" s="576"/>
      <c r="AM116" s="576"/>
      <c r="AN116" s="576"/>
      <c r="AO116" s="576"/>
      <c r="AP116" s="576"/>
      <c r="AQ116" s="576"/>
      <c r="AR116" s="576"/>
      <c r="AS116" s="576"/>
      <c r="AT116" s="576"/>
      <c r="AU116" s="576"/>
      <c r="AV116" s="576"/>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580"/>
      <c r="H117" s="580"/>
      <c r="I117" s="580"/>
      <c r="J117" s="580"/>
      <c r="K117" s="580"/>
      <c r="L117" s="580"/>
      <c r="M117" s="580"/>
      <c r="N117" s="580"/>
      <c r="O117" s="580"/>
      <c r="P117" s="580"/>
      <c r="Q117" s="580"/>
      <c r="R117" s="580"/>
      <c r="S117" s="580"/>
      <c r="T117" s="580"/>
      <c r="U117" s="580"/>
      <c r="V117" s="580"/>
      <c r="W117" s="580"/>
      <c r="X117" s="580"/>
      <c r="Y117" s="580"/>
      <c r="Z117" s="580"/>
      <c r="AA117" s="580"/>
      <c r="AB117" s="580"/>
      <c r="AC117" s="580"/>
      <c r="AD117" s="580"/>
      <c r="AE117" s="580"/>
      <c r="AF117" s="580"/>
      <c r="AG117" s="580"/>
      <c r="AH117" s="580"/>
      <c r="AI117" s="580"/>
      <c r="AJ117" s="336"/>
      <c r="AK117" s="593"/>
      <c r="AL117" s="593"/>
      <c r="AM117" s="593"/>
      <c r="AN117" s="593"/>
      <c r="AO117" s="593"/>
      <c r="AP117" s="593"/>
      <c r="AQ117" s="593"/>
      <c r="AR117" s="593"/>
      <c r="AS117" s="593"/>
      <c r="AT117" s="593"/>
      <c r="AU117" s="593"/>
      <c r="AV117" s="593"/>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580"/>
      <c r="H118" s="580"/>
      <c r="I118" s="580"/>
      <c r="J118" s="580"/>
      <c r="K118" s="580"/>
      <c r="L118" s="580"/>
      <c r="M118" s="580"/>
      <c r="N118" s="580"/>
      <c r="O118" s="580"/>
      <c r="P118" s="580"/>
      <c r="Q118" s="580"/>
      <c r="R118" s="580"/>
      <c r="S118" s="580"/>
      <c r="T118" s="580"/>
      <c r="U118" s="580"/>
      <c r="V118" s="580"/>
      <c r="W118" s="580"/>
      <c r="X118" s="580"/>
      <c r="Y118" s="580"/>
      <c r="Z118" s="580"/>
      <c r="AA118" s="580"/>
      <c r="AB118" s="580"/>
      <c r="AC118" s="580"/>
      <c r="AD118" s="580"/>
      <c r="AE118" s="580"/>
      <c r="AF118" s="580"/>
      <c r="AG118" s="580"/>
      <c r="AH118" s="580"/>
      <c r="AI118" s="580"/>
      <c r="AJ118" s="339"/>
      <c r="AK118" s="593"/>
      <c r="AL118" s="593"/>
      <c r="AM118" s="593"/>
      <c r="AN118" s="593"/>
      <c r="AO118" s="593"/>
      <c r="AP118" s="593"/>
      <c r="AQ118" s="593"/>
      <c r="AR118" s="593"/>
      <c r="AS118" s="593"/>
      <c r="AT118" s="593"/>
      <c r="AU118" s="593"/>
      <c r="AV118" s="593"/>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580"/>
      <c r="H119" s="580"/>
      <c r="I119" s="580"/>
      <c r="J119" s="580"/>
      <c r="K119" s="580"/>
      <c r="L119" s="580"/>
      <c r="M119" s="580"/>
      <c r="N119" s="580"/>
      <c r="O119" s="580"/>
      <c r="P119" s="580"/>
      <c r="Q119" s="580"/>
      <c r="R119" s="580"/>
      <c r="S119" s="580"/>
      <c r="T119" s="580"/>
      <c r="U119" s="580"/>
      <c r="V119" s="580"/>
      <c r="W119" s="580"/>
      <c r="X119" s="580"/>
      <c r="Y119" s="580"/>
      <c r="Z119" s="580"/>
      <c r="AA119" s="580"/>
      <c r="AB119" s="580"/>
      <c r="AC119" s="580"/>
      <c r="AD119" s="580"/>
      <c r="AE119" s="580"/>
      <c r="AF119" s="580"/>
      <c r="AG119" s="580"/>
      <c r="AH119" s="580"/>
      <c r="AI119" s="580"/>
      <c r="AJ119" s="337"/>
      <c r="AK119" s="593"/>
      <c r="AL119" s="593"/>
      <c r="AM119" s="593"/>
      <c r="AN119" s="593"/>
      <c r="AO119" s="593"/>
      <c r="AP119" s="593"/>
      <c r="AQ119" s="593"/>
      <c r="AR119" s="593"/>
      <c r="AS119" s="593"/>
      <c r="AT119" s="593"/>
      <c r="AU119" s="593"/>
      <c r="AV119" s="593"/>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93"/>
      <c r="AL120" s="593"/>
      <c r="AM120" s="593"/>
      <c r="AN120" s="593"/>
      <c r="AO120" s="593"/>
      <c r="AP120" s="593"/>
      <c r="AQ120" s="593"/>
      <c r="AR120" s="593"/>
      <c r="AS120" s="593"/>
      <c r="AT120" s="593"/>
      <c r="AU120" s="593"/>
      <c r="AV120" s="593"/>
      <c r="AW120" s="343"/>
      <c r="AX120" s="111"/>
      <c r="AY120" s="111"/>
      <c r="AZ120" s="111"/>
    </row>
    <row r="121" spans="2:58" s="167" customFormat="1" ht="16.5" customHeight="1" x14ac:dyDescent="0.25">
      <c r="B121" s="341"/>
      <c r="C121" s="570" t="s">
        <v>63</v>
      </c>
      <c r="D121" s="570"/>
      <c r="E121" s="570"/>
      <c r="F121" s="570"/>
      <c r="G121" s="570"/>
      <c r="H121" s="344"/>
      <c r="I121" s="337"/>
      <c r="J121" s="337"/>
      <c r="K121" s="337"/>
      <c r="L121" s="566"/>
      <c r="M121" s="571"/>
      <c r="N121" s="571"/>
      <c r="O121" s="571"/>
      <c r="P121" s="571"/>
      <c r="Q121" s="571"/>
      <c r="R121" s="567"/>
      <c r="S121" s="337"/>
      <c r="T121" s="337"/>
      <c r="U121" s="337"/>
      <c r="V121" s="337"/>
      <c r="W121" s="572" t="s">
        <v>64</v>
      </c>
      <c r="X121" s="572"/>
      <c r="Y121" s="349"/>
      <c r="Z121" s="345"/>
      <c r="AA121" s="349"/>
      <c r="AB121" s="345"/>
      <c r="AC121" s="566"/>
      <c r="AD121" s="567"/>
      <c r="AE121" s="343"/>
      <c r="AF121" s="343"/>
      <c r="AG121" s="343"/>
      <c r="AH121" s="343"/>
      <c r="AI121" s="343"/>
      <c r="AJ121" s="337"/>
      <c r="AK121" s="593"/>
      <c r="AL121" s="593"/>
      <c r="AM121" s="593"/>
      <c r="AN121" s="593"/>
      <c r="AO121" s="593"/>
      <c r="AP121" s="593"/>
      <c r="AQ121" s="593"/>
      <c r="AR121" s="593"/>
      <c r="AS121" s="593"/>
      <c r="AT121" s="593"/>
      <c r="AU121" s="593"/>
      <c r="AV121" s="593"/>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93"/>
      <c r="AL122" s="593"/>
      <c r="AM122" s="593"/>
      <c r="AN122" s="593"/>
      <c r="AO122" s="593"/>
      <c r="AP122" s="593"/>
      <c r="AQ122" s="593"/>
      <c r="AR122" s="593"/>
      <c r="AS122" s="593"/>
      <c r="AT122" s="593"/>
      <c r="AU122" s="593"/>
      <c r="AV122" s="593"/>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581" t="s">
        <v>186</v>
      </c>
      <c r="C126" s="581"/>
      <c r="D126" s="581"/>
      <c r="E126" s="581"/>
      <c r="F126" s="581"/>
      <c r="G126" s="581"/>
      <c r="H126" s="581"/>
      <c r="I126" s="581"/>
      <c r="J126" s="581"/>
      <c r="K126" s="581"/>
      <c r="L126" s="581"/>
      <c r="M126" s="581"/>
      <c r="N126" s="581"/>
      <c r="O126" s="581"/>
      <c r="P126" s="581"/>
      <c r="Q126" s="581"/>
      <c r="R126" s="581"/>
      <c r="S126" s="581"/>
      <c r="T126" s="581"/>
      <c r="U126" s="581"/>
      <c r="V126" s="581"/>
      <c r="W126" s="581"/>
      <c r="X126" s="581"/>
      <c r="Y126" s="581"/>
      <c r="Z126" s="581"/>
      <c r="AA126" s="581"/>
      <c r="AB126" s="581"/>
      <c r="AC126" s="581"/>
      <c r="AD126" s="581"/>
      <c r="AE126" s="581"/>
      <c r="AF126" s="581"/>
      <c r="AG126" s="581"/>
      <c r="AH126" s="581"/>
      <c r="AI126" s="581"/>
      <c r="AJ126" s="581"/>
      <c r="AK126" s="581"/>
      <c r="AL126" s="581"/>
      <c r="AM126" s="581"/>
      <c r="AN126" s="581"/>
      <c r="AO126" s="581"/>
      <c r="AP126" s="581"/>
      <c r="AQ126" s="581"/>
      <c r="AR126" s="581"/>
      <c r="AS126" s="581"/>
      <c r="AT126" s="581"/>
      <c r="AU126" s="581"/>
      <c r="AV126" s="581"/>
      <c r="AW126" s="581"/>
      <c r="AX126" s="173"/>
      <c r="AY126" s="174"/>
    </row>
    <row r="127" spans="2:58" s="175" customFormat="1" ht="12.75" customHeight="1" x14ac:dyDescent="0.25">
      <c r="B127" s="582"/>
      <c r="C127" s="582"/>
      <c r="D127" s="582"/>
      <c r="E127" s="582"/>
      <c r="F127" s="582"/>
      <c r="G127" s="582"/>
      <c r="H127" s="582"/>
      <c r="I127" s="582"/>
      <c r="J127" s="582"/>
      <c r="K127" s="582"/>
      <c r="L127" s="582"/>
      <c r="M127" s="582"/>
      <c r="N127" s="582"/>
      <c r="O127" s="582"/>
      <c r="P127" s="582"/>
      <c r="Q127" s="582"/>
      <c r="R127" s="582"/>
      <c r="S127" s="582"/>
      <c r="T127" s="582"/>
      <c r="U127" s="582"/>
      <c r="V127" s="582"/>
      <c r="W127" s="582"/>
      <c r="X127" s="582"/>
      <c r="Y127" s="582"/>
      <c r="Z127" s="582"/>
      <c r="AA127" s="582"/>
      <c r="AB127" s="582"/>
      <c r="AC127" s="582"/>
      <c r="AD127" s="582"/>
      <c r="AE127" s="582"/>
      <c r="AF127" s="582"/>
      <c r="AG127" s="582"/>
      <c r="AH127" s="582"/>
      <c r="AI127" s="582"/>
      <c r="AJ127" s="582"/>
      <c r="AK127" s="582"/>
      <c r="AL127" s="582"/>
      <c r="AM127" s="582"/>
      <c r="AN127" s="582"/>
      <c r="AO127" s="582"/>
      <c r="AP127" s="582"/>
      <c r="AQ127" s="582"/>
      <c r="AR127" s="582"/>
      <c r="AS127" s="582"/>
      <c r="AT127" s="582"/>
      <c r="AU127" s="582"/>
      <c r="AV127" s="582"/>
      <c r="AW127" s="582"/>
      <c r="AX127" s="173"/>
    </row>
    <row r="128" spans="2:58" s="172" customFormat="1" ht="12.75" x14ac:dyDescent="0.25">
      <c r="B128" s="582"/>
      <c r="C128" s="582"/>
      <c r="D128" s="582"/>
      <c r="E128" s="582"/>
      <c r="F128" s="582"/>
      <c r="G128" s="582"/>
      <c r="H128" s="582"/>
      <c r="I128" s="582"/>
      <c r="J128" s="582"/>
      <c r="K128" s="582"/>
      <c r="L128" s="582"/>
      <c r="M128" s="582"/>
      <c r="N128" s="582"/>
      <c r="O128" s="582"/>
      <c r="P128" s="582"/>
      <c r="Q128" s="582"/>
      <c r="R128" s="582"/>
      <c r="S128" s="582"/>
      <c r="T128" s="582"/>
      <c r="U128" s="582"/>
      <c r="V128" s="582"/>
      <c r="W128" s="582"/>
      <c r="X128" s="582"/>
      <c r="Y128" s="582"/>
      <c r="Z128" s="582"/>
      <c r="AA128" s="582"/>
      <c r="AB128" s="582"/>
      <c r="AC128" s="582"/>
      <c r="AD128" s="582"/>
      <c r="AE128" s="582"/>
      <c r="AF128" s="582"/>
      <c r="AG128" s="582"/>
      <c r="AH128" s="582"/>
      <c r="AI128" s="582"/>
      <c r="AJ128" s="582"/>
      <c r="AK128" s="582"/>
      <c r="AL128" s="582"/>
      <c r="AM128" s="582"/>
      <c r="AN128" s="582"/>
      <c r="AO128" s="582"/>
      <c r="AP128" s="582"/>
      <c r="AQ128" s="582"/>
      <c r="AR128" s="582"/>
      <c r="AS128" s="582"/>
      <c r="AT128" s="582"/>
      <c r="AU128" s="582"/>
      <c r="AV128" s="582"/>
      <c r="AW128" s="582"/>
      <c r="AX128" s="176"/>
    </row>
    <row r="129" spans="2:50" s="172" customFormat="1" ht="12.75" x14ac:dyDescent="0.25">
      <c r="B129" s="582"/>
      <c r="C129" s="582"/>
      <c r="D129" s="582"/>
      <c r="E129" s="582"/>
      <c r="F129" s="582"/>
      <c r="G129" s="582"/>
      <c r="H129" s="582"/>
      <c r="I129" s="582"/>
      <c r="J129" s="582"/>
      <c r="K129" s="582"/>
      <c r="L129" s="582"/>
      <c r="M129" s="582"/>
      <c r="N129" s="582"/>
      <c r="O129" s="582"/>
      <c r="P129" s="582"/>
      <c r="Q129" s="582"/>
      <c r="R129" s="582"/>
      <c r="S129" s="582"/>
      <c r="T129" s="582"/>
      <c r="U129" s="582"/>
      <c r="V129" s="582"/>
      <c r="W129" s="582"/>
      <c r="X129" s="582"/>
      <c r="Y129" s="582"/>
      <c r="Z129" s="582"/>
      <c r="AA129" s="582"/>
      <c r="AB129" s="582"/>
      <c r="AC129" s="582"/>
      <c r="AD129" s="582"/>
      <c r="AE129" s="582"/>
      <c r="AF129" s="582"/>
      <c r="AG129" s="582"/>
      <c r="AH129" s="582"/>
      <c r="AI129" s="582"/>
      <c r="AJ129" s="582"/>
      <c r="AK129" s="582"/>
      <c r="AL129" s="582"/>
      <c r="AM129" s="582"/>
      <c r="AN129" s="582"/>
      <c r="AO129" s="582"/>
      <c r="AP129" s="582"/>
      <c r="AQ129" s="582"/>
      <c r="AR129" s="582"/>
      <c r="AS129" s="582"/>
      <c r="AT129" s="582"/>
      <c r="AU129" s="582"/>
      <c r="AV129" s="582"/>
      <c r="AW129" s="582"/>
      <c r="AX129" s="176"/>
    </row>
    <row r="130" spans="2:50" s="172" customFormat="1" ht="12.75" x14ac:dyDescent="0.25">
      <c r="B130" s="582"/>
      <c r="C130" s="582"/>
      <c r="D130" s="582"/>
      <c r="E130" s="582"/>
      <c r="F130" s="582"/>
      <c r="G130" s="582"/>
      <c r="H130" s="582"/>
      <c r="I130" s="582"/>
      <c r="J130" s="582"/>
      <c r="K130" s="582"/>
      <c r="L130" s="582"/>
      <c r="M130" s="582"/>
      <c r="N130" s="582"/>
      <c r="O130" s="582"/>
      <c r="P130" s="582"/>
      <c r="Q130" s="582"/>
      <c r="R130" s="582"/>
      <c r="S130" s="582"/>
      <c r="T130" s="582"/>
      <c r="U130" s="582"/>
      <c r="V130" s="582"/>
      <c r="W130" s="582"/>
      <c r="X130" s="582"/>
      <c r="Y130" s="582"/>
      <c r="Z130" s="582"/>
      <c r="AA130" s="582"/>
      <c r="AB130" s="582"/>
      <c r="AC130" s="582"/>
      <c r="AD130" s="582"/>
      <c r="AE130" s="582"/>
      <c r="AF130" s="582"/>
      <c r="AG130" s="582"/>
      <c r="AH130" s="582"/>
      <c r="AI130" s="582"/>
      <c r="AJ130" s="582"/>
      <c r="AK130" s="582"/>
      <c r="AL130" s="582"/>
      <c r="AM130" s="582"/>
      <c r="AN130" s="582"/>
      <c r="AO130" s="582"/>
      <c r="AP130" s="582"/>
      <c r="AQ130" s="582"/>
      <c r="AR130" s="582"/>
      <c r="AS130" s="582"/>
      <c r="AT130" s="582"/>
      <c r="AU130" s="582"/>
      <c r="AV130" s="582"/>
      <c r="AW130" s="582"/>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577" t="s">
        <v>88</v>
      </c>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7"/>
      <c r="AK132" s="577"/>
      <c r="AL132" s="577"/>
      <c r="AM132" s="577"/>
      <c r="AN132" s="577"/>
      <c r="AO132" s="577"/>
      <c r="AP132" s="577"/>
      <c r="AQ132" s="577"/>
      <c r="AR132" s="577"/>
      <c r="AS132" s="577"/>
      <c r="AT132" s="577"/>
      <c r="AU132" s="577"/>
      <c r="AV132" s="577"/>
      <c r="AW132" s="577"/>
      <c r="AX132" s="176"/>
    </row>
    <row r="133" spans="2:50" s="172" customFormat="1" ht="12.75" x14ac:dyDescent="0.2">
      <c r="C133" s="179"/>
      <c r="D133" s="179"/>
      <c r="E133" s="179"/>
      <c r="F133" s="179"/>
      <c r="G133" s="179"/>
      <c r="H133" s="179"/>
      <c r="I133" s="179"/>
      <c r="J133" s="179"/>
      <c r="K133" s="179"/>
      <c r="L133" s="179"/>
      <c r="M133" s="577"/>
      <c r="N133" s="577"/>
      <c r="O133" s="577"/>
      <c r="P133" s="577"/>
      <c r="Q133" s="577"/>
      <c r="R133" s="577"/>
      <c r="S133" s="577"/>
      <c r="T133" s="577"/>
      <c r="U133" s="577"/>
      <c r="V133" s="577"/>
      <c r="W133" s="577"/>
      <c r="X133" s="577"/>
      <c r="Y133" s="577"/>
      <c r="Z133" s="577"/>
      <c r="AA133" s="577"/>
      <c r="AB133" s="577"/>
      <c r="AC133" s="577"/>
      <c r="AD133" s="577"/>
      <c r="AE133" s="577"/>
      <c r="AF133" s="577"/>
      <c r="AG133" s="577"/>
      <c r="AH133" s="577"/>
      <c r="AI133" s="577"/>
      <c r="AJ133" s="577"/>
      <c r="AK133" s="577"/>
      <c r="AL133" s="577"/>
      <c r="AM133" s="577"/>
      <c r="AN133" s="577"/>
      <c r="AO133" s="577"/>
      <c r="AP133" s="577"/>
      <c r="AQ133" s="577"/>
      <c r="AR133" s="577"/>
      <c r="AS133" s="577"/>
      <c r="AT133" s="577"/>
      <c r="AU133" s="577"/>
      <c r="AV133" s="577"/>
      <c r="AW133" s="577"/>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65</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66</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105</v>
      </c>
      <c r="R150" s="195"/>
    </row>
    <row r="151" spans="2:49" s="172" customFormat="1" ht="14.25" hidden="1" x14ac:dyDescent="0.2">
      <c r="C151" s="185"/>
      <c r="Q151" s="196" t="s">
        <v>106</v>
      </c>
      <c r="R151" s="195"/>
    </row>
    <row r="152" spans="2:49" s="172" customFormat="1" ht="14.25" hidden="1" x14ac:dyDescent="0.2">
      <c r="C152" s="185"/>
      <c r="Q152" s="196" t="s">
        <v>107</v>
      </c>
      <c r="R152" s="195"/>
    </row>
    <row r="153" spans="2:49" s="172" customFormat="1" ht="12.75" hidden="1" x14ac:dyDescent="0.2">
      <c r="C153" s="185"/>
      <c r="Q153" s="196" t="s">
        <v>108</v>
      </c>
    </row>
    <row r="154" spans="2:49" s="172" customFormat="1" ht="12.75" hidden="1" x14ac:dyDescent="0.2">
      <c r="C154" s="185"/>
    </row>
    <row r="155" spans="2:49" s="172" customFormat="1" ht="12.75" hidden="1" x14ac:dyDescent="0.2">
      <c r="C155" s="185"/>
      <c r="R155" s="172" t="s">
        <v>67</v>
      </c>
    </row>
    <row r="156" spans="2:49" s="172" customFormat="1" ht="12.75" hidden="1" x14ac:dyDescent="0.25">
      <c r="R156" s="172" t="s">
        <v>68</v>
      </c>
    </row>
    <row r="157" spans="2:49" s="172" customFormat="1" ht="12.75" hidden="1" x14ac:dyDescent="0.25"/>
    <row r="158" spans="2:49" s="172" customFormat="1" ht="12.75" hidden="1" x14ac:dyDescent="0.25"/>
    <row r="159" spans="2:49" s="172" customFormat="1" ht="12.75" hidden="1" x14ac:dyDescent="0.25">
      <c r="R159" s="172" t="s">
        <v>97</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Sh37PsJ5sX6YTCzB3PqfmBr2omBRlrX7jyHlCjqsp3ABph8pGVzlEBgWLB6wk+l2PIxU2lvKdY+gbl8zlwslFQ==" saltValue="bWR/rjDj540PQKkGbk9WYw==" spinCount="100000" sheet="1" objects="1" scenarios="1"/>
  <customSheetViews>
    <customSheetView guid="{8BBDF041-1EC5-4F43-8AC5-BFD5AE5CB39A}" zeroValues="0" hiddenRows="1" topLeftCell="A85">
      <selection activeCell="B93" sqref="B93:AW93"/>
      <pageMargins left="0.7" right="0.7" top="0.75" bottom="0.75" header="0.3" footer="0.3"/>
    </customSheetView>
  </customSheetViews>
  <mergeCells count="137">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s>
  <dataValidations count="56">
    <dataValidation errorStyle="information" allowBlank="1" showInputMessage="1" showErrorMessage="1" error="Données non valides" promptTitle="Données nécessaires" sqref="M22:Y22" xr:uid="{1C21BA7A-F0B0-4A84-AD40-FA5B4758C2C7}"/>
    <dataValidation allowBlank="1" showErrorMessage="1" promptTitle="Optiion gestion pilotée du PERCO" sqref="AW105 AW115 AW101:AW103 AW107:AW108" xr:uid="{F7187A4E-D852-4496-9978-79B4F3CD3F26}"/>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8D58882B-1009-48EF-B0A4-F08588883010}"/>
    <dataValidation allowBlank="1" showInputMessage="1" showErrorMessage="1" sqref="AW13:IA13 AK19 AN19:AW19 Z28:IA28 AU14" xr:uid="{D7CCA9D7-3AB3-4EC0-A805-8338A1FFC09B}"/>
    <dataValidation allowBlank="1" showInputMessage="1" showErrorMessage="1" promptTitle="Numéro sécurité sociale" prompt="Données obligatoires" sqref="AA6 AA23" xr:uid="{7F09FDFB-86DE-4E56-BC01-61E6203EB9B5}"/>
    <dataValidation allowBlank="1" showInputMessage="1" showErrorMessage="1" prompt="Merci d'indiquer vos noms et prénoms en majuscules" sqref="Z10 Z7:Z8" xr:uid="{75222C54-4F6F-4744-AA6D-3171E490BD01}"/>
    <dataValidation errorStyle="information" allowBlank="1" showInputMessage="1" showErrorMessage="1" error="Données non valides" sqref="AH13:AV13" xr:uid="{10582445-B1A2-4F4D-A935-9B5E54FCC4DF}"/>
    <dataValidation type="list" allowBlank="1" showInputMessage="1" showErrorMessage="1" sqref="C116" xr:uid="{A121D527-1EB1-4033-A2F9-B377CEF54B78}">
      <formula1>$R$158:$R$159</formula1>
    </dataValidation>
    <dataValidation type="list" allowBlank="1" showInputMessage="1" showErrorMessage="1" sqref="M15:Y15" xr:uid="{0AD7C1F1-8F7C-43E5-BA3A-82798431C34B}">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47F9A914-4BBF-41B8-8EB7-2C96C6F16DBE}">
      <formula1>$Q$151:$Q$152</formula1>
    </dataValidation>
    <dataValidation type="custom" showInputMessage="1" showErrorMessage="1" errorTitle="Information épargnant manquante" error="Vous devez renseigner toutes les informations personnelles de l’épargnant afin de réaliser la répartition des versements. " sqref="AN44:AV45" xr:uid="{7D551016-F26D-4410-9F4F-0EBF00AB718E}">
      <formula1>AND(T5&lt;&gt;"",M7&lt;&gt;"",M9&lt;&gt;"",Y9&lt;&gt;"",M11&lt;&gt;"",M13&lt;&gt;"",T13&lt;&gt;"",M15&lt;&gt;"",AH5&lt;&gt;"",AH7&lt;&gt;"",AH9&lt;&gt;"",AH11&lt;&gt;"",AH13&lt;&gt;"",AH15&lt;&gt;"")</formula1>
    </dataValidation>
    <dataValidation type="textLength" allowBlank="1" showInputMessage="1" showErrorMessage="1" errorTitle="N° de Sécurité sociale invalide" error="Veuillez saisir un numéro de Sécurité sociale à 13 ou 15 chiffres." prompt="Compris en 13 et 15 caractères (la clé n'est pas obligatoire)_x000a_" sqref="M7:Y7" xr:uid="{DF5914DA-41F3-40F3-A3A8-80A4C9D7BDEC}">
      <formula1>13</formula1>
      <formula2>15</formula2>
    </dataValidation>
    <dataValidation type="custom" showInputMessage="1" showErrorMessage="1" errorTitle="Information épargnant manquante" error="Vous devez renseigner toutes les informations personnelles de l’épargnant afin de réaliser la répartition des versements. " sqref="AC78:AL79" xr:uid="{AB21D430-D966-434A-996C-18E3F51ECF3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8:AB39" xr:uid="{E1A27387-5BD3-4F97-9E82-09E672DF4B1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0:AB41" xr:uid="{638BCB3A-62AD-4A06-A8BA-ED0247CB038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2:AB43" xr:uid="{E0068A1C-0A50-42AC-9F10-849453804CD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4:AB45" xr:uid="{96720E49-A893-47B1-A5BE-9702510A3C5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6:AB47" xr:uid="{AC3B346A-E024-4839-977B-919CDDC156B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8:AB49" xr:uid="{A2018F6D-DCE5-4974-B8DA-5D947099FE3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0:AB51" xr:uid="{F68DF07B-4DCA-4691-A5E8-C2A726AD25B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2:AB53" xr:uid="{5282E9EC-1496-46EF-9282-BB1E48887F3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4:AB55" xr:uid="{A8B5A7B5-D539-4EF9-9AF4-9D66ECB6A3E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6:AB57" xr:uid="{B583AAB4-3D2F-4DFB-A6D8-6E70EC6F730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8:AB59" xr:uid="{2E5D6EC9-F5B0-4E1A-B3D1-2B97E78131B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0:AB61" xr:uid="{5442CF31-9702-4F00-9649-638DECAFCAE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2:AB63" xr:uid="{3F7D7964-EF09-49E0-B34B-C8C583D74FE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4:AB65" xr:uid="{1149F195-4E97-4F1A-BADF-0D5CA58323E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6:AB67" xr:uid="{B403CB4A-CC81-4AE4-B030-20E63336522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8:AB69" xr:uid="{B97593AB-7D2D-4394-844E-F574924DC53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0:AB71" xr:uid="{6E547EEA-ED5D-47BB-AA8E-4E9071B7355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2:AB73" xr:uid="{BEDB7D68-B050-4EF2-BB31-C1D9E441618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4:AB75" xr:uid="{5027E4FA-1CAD-4717-9D6E-59CD52318D4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6:AB77" xr:uid="{4CBB177A-EE26-42F2-B611-7E9EF21EF19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8:AB79" xr:uid="{C142F03B-0FC6-4F5A-B05B-075FE78F609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6:AL37" xr:uid="{6164A042-6AF9-48EB-818E-DE88D667DDA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8:AL39" xr:uid="{67B4C655-F40B-4955-8B7F-4928212A1BB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0:AL41" xr:uid="{F736DE2F-D205-465C-95BD-E80F9F98937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2:AL43" xr:uid="{43DCC9D0-E4A7-4C96-9B26-D869041E575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4:AL45" xr:uid="{1CB528C1-A5AA-4C2B-BB68-EBE1FB7C801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6:AL47" xr:uid="{90229CB4-48DC-4CC5-AEA2-F31E37E9AA1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8:AL49" xr:uid="{CD703B14-C135-4852-A30D-BAA32E1CD29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0:AL51" xr:uid="{BE555D48-F829-43F9-B9D9-6CAE56B40C4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2:AL53" xr:uid="{F45D9A7E-A5D1-4F41-A0DD-FC87D19CBED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4:AL55" xr:uid="{CFA8949B-D32C-44C5-B930-50030543BCC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6:AL57" xr:uid="{387F522C-0039-42EF-B139-5E4B0463C71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8:AL59" xr:uid="{7FE1CE6A-A19D-4F27-A33D-2997B18AFFE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0:AL61" xr:uid="{DECE92FD-18B5-4178-8BFB-40E6E77BEE4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2:AL63" xr:uid="{FA30C2EE-F8DD-420E-A4AF-583F816B340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4:AL65" xr:uid="{5368030C-BF9D-4C94-9683-80BD3F1EFC5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6:AL67" xr:uid="{330D5CB6-42E2-453B-8BAD-C204C3AF464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8:AL69" xr:uid="{C86F1459-B255-46FE-9C9A-FCEFE048B2D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0:AL71" xr:uid="{91AC249F-6185-4457-9398-B89278EB4C2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2:AL73" xr:uid="{392EAA62-378C-4349-8727-5ADD4BB0FBF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4:AL75" xr:uid="{A6F41E1D-0911-42A9-9C76-729F4F404A1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6:AL77" xr:uid="{2ABEBCED-73F8-4B6F-A7E9-DE3DFA5F407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6:AB37" xr:uid="{F9FC734F-DCA7-4B60-BC0C-59122DF79B0C}">
      <formula1>AND(T5&lt;&gt;"",M7&lt;&gt;"",M9&lt;&gt;"",Y9&lt;&gt;"",M11&lt;&gt;"",M13&lt;&gt;"",T13&lt;&gt;"",M15&lt;&gt;"",AH5&lt;&gt;"",AH7&lt;&gt;"",AH9&lt;&gt;"",AH11&lt;&gt;"",AH13&lt;&gt;"",AH15&lt;&gt;"")</formula1>
    </dataValidation>
  </dataValidations>
  <hyperlinks>
    <hyperlink ref="AP96:AW99" location="'Modalités de versement'!A1" display="Plus d'information &gt;" xr:uid="{1101A259-B9CF-4564-8188-3527FD1E9F8C}"/>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5380" r:id="rId4" name="Check Box 20">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5381" r:id="rId5" name="Check Box 21">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5382" r:id="rId6" name="Check Box 22">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5383" r:id="rId7" name="Check Box 23">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5386" r:id="rId8" name="Check Box 26">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5387" r:id="rId9" name="Check Box 27">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5388" r:id="rId10" name="Check Box 28">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5389" r:id="rId11" name="Check Box 29">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5390" r:id="rId12" name="Check Box 30">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5391" r:id="rId13" name="Check Box 31">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3ED63AA3-7553-407F-B38D-306A9AC11C6D}">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D47BC09-E7A5-4423-86DC-5A4217101224}">
          <x14:formula1>
            <xm:f>Données!$C$16:$C$19</xm:f>
          </x14:formula1>
          <xm:sqref>AN38</xm:sqref>
        </x14:dataValidation>
        <x14:dataValidation type="list" allowBlank="1" showInputMessage="1" showErrorMessage="1" xr:uid="{78EE6231-F1B0-43D7-969B-2F7BEE7F4E50}">
          <x14:formula1>
            <xm:f>Données!$C$36:$C$38</xm:f>
          </x14:formula1>
          <xm:sqref>M5:Q5</xm:sqref>
        </x14:dataValidation>
        <x14:dataValidation type="list" allowBlank="1" showInputMessage="1" showErrorMessage="1" xr:uid="{BC1136AA-D06F-421B-848B-80E07D82C59D}">
          <x14:formula1>
            <xm:f>Données!$C$28:$C$31</xm:f>
          </x14:formula1>
          <xm:sqref>M17:Y17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2B977-72CA-402A-956A-4155A2967835}">
  <sheetPr codeName="Feuil12">
    <pageSetUpPr fitToPage="1"/>
  </sheetPr>
  <dimension ref="B1:CG569"/>
  <sheetViews>
    <sheetView showZeros="0" zoomScaleNormal="100" workbookViewId="0">
      <selection activeCell="M5" sqref="M5:Q5"/>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17" t="s">
        <v>52</v>
      </c>
      <c r="C1" s="517"/>
      <c r="D1" s="517"/>
      <c r="E1" s="517"/>
      <c r="F1" s="517"/>
      <c r="G1" s="517"/>
      <c r="H1" s="517"/>
      <c r="I1" s="517"/>
      <c r="J1" s="517"/>
      <c r="K1" s="517"/>
      <c r="L1" s="517"/>
      <c r="M1" s="517"/>
      <c r="N1" s="517"/>
      <c r="O1" s="517"/>
      <c r="P1" s="517"/>
      <c r="Q1" s="517"/>
      <c r="R1" s="517"/>
      <c r="S1" s="517"/>
      <c r="T1" s="517"/>
      <c r="U1" s="517"/>
      <c r="V1" s="517"/>
      <c r="W1" s="517"/>
      <c r="X1" s="517"/>
      <c r="Y1" s="517"/>
      <c r="Z1" s="517"/>
      <c r="AA1" s="517"/>
      <c r="AB1" s="517"/>
      <c r="AC1" s="517"/>
      <c r="AD1" s="517"/>
      <c r="AE1" s="517"/>
      <c r="AF1" s="517"/>
      <c r="AG1" s="517"/>
      <c r="AH1" s="517"/>
      <c r="AI1" s="517"/>
      <c r="AJ1" s="517"/>
      <c r="AK1" s="517"/>
      <c r="AL1" s="517"/>
      <c r="AM1" s="517"/>
      <c r="AN1" s="517"/>
      <c r="AO1" s="517"/>
      <c r="AP1" s="517"/>
      <c r="AQ1" s="517"/>
      <c r="AR1" s="517"/>
      <c r="AS1" s="517"/>
      <c r="AT1" s="517"/>
      <c r="AU1" s="517"/>
      <c r="AV1" s="517"/>
      <c r="AW1" s="517"/>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18" t="s">
        <v>69</v>
      </c>
      <c r="C3" s="518"/>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518"/>
      <c r="AJ3" s="518"/>
      <c r="AK3" s="518"/>
      <c r="AL3" s="518"/>
      <c r="AM3" s="518"/>
      <c r="AN3" s="518"/>
      <c r="AO3" s="518"/>
      <c r="AP3" s="518"/>
      <c r="AQ3" s="518"/>
      <c r="AR3" s="518"/>
      <c r="AS3" s="518"/>
      <c r="AT3" s="518"/>
      <c r="AU3" s="518"/>
      <c r="AV3" s="518"/>
      <c r="AW3" s="518"/>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151</v>
      </c>
      <c r="D5" s="243"/>
      <c r="E5" s="243"/>
      <c r="F5" s="244"/>
      <c r="G5" s="245"/>
      <c r="H5" s="245"/>
      <c r="I5" s="245"/>
      <c r="J5" s="245"/>
      <c r="K5" s="245"/>
      <c r="L5" s="245"/>
      <c r="M5" s="529"/>
      <c r="N5" s="530"/>
      <c r="O5" s="530"/>
      <c r="P5" s="530"/>
      <c r="Q5" s="531"/>
      <c r="R5" s="525" t="s">
        <v>188</v>
      </c>
      <c r="S5" s="525"/>
      <c r="T5" s="477"/>
      <c r="U5" s="478"/>
      <c r="V5" s="478"/>
      <c r="W5" s="478"/>
      <c r="X5" s="478"/>
      <c r="Y5" s="479"/>
      <c r="Z5" s="246"/>
      <c r="AA5" s="242"/>
      <c r="AB5" s="242" t="s">
        <v>189</v>
      </c>
      <c r="AC5" s="237"/>
      <c r="AD5" s="246"/>
      <c r="AE5" s="237"/>
      <c r="AF5" s="240"/>
      <c r="AG5" s="240"/>
      <c r="AH5" s="526"/>
      <c r="AI5" s="527"/>
      <c r="AJ5" s="527"/>
      <c r="AK5" s="527"/>
      <c r="AL5" s="527"/>
      <c r="AM5" s="527"/>
      <c r="AN5" s="527"/>
      <c r="AO5" s="527"/>
      <c r="AP5" s="527"/>
      <c r="AQ5" s="527"/>
      <c r="AR5" s="527"/>
      <c r="AS5" s="527"/>
      <c r="AT5" s="527"/>
      <c r="AU5" s="527"/>
      <c r="AV5" s="528"/>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197</v>
      </c>
      <c r="D7" s="243"/>
      <c r="E7" s="243"/>
      <c r="F7" s="244"/>
      <c r="G7" s="248"/>
      <c r="H7" s="248"/>
      <c r="I7" s="248"/>
      <c r="J7" s="248"/>
      <c r="K7" s="248"/>
      <c r="L7" s="249"/>
      <c r="M7" s="519"/>
      <c r="N7" s="520"/>
      <c r="O7" s="520"/>
      <c r="P7" s="520"/>
      <c r="Q7" s="520"/>
      <c r="R7" s="520"/>
      <c r="S7" s="520"/>
      <c r="T7" s="520"/>
      <c r="U7" s="520"/>
      <c r="V7" s="520"/>
      <c r="W7" s="520"/>
      <c r="X7" s="520"/>
      <c r="Y7" s="521"/>
      <c r="Z7" s="250"/>
      <c r="AA7" s="244"/>
      <c r="AB7" s="251" t="s">
        <v>190</v>
      </c>
      <c r="AC7" s="244"/>
      <c r="AD7" s="244"/>
      <c r="AE7" s="244"/>
      <c r="AF7" s="240"/>
      <c r="AG7" s="240"/>
      <c r="AH7" s="526"/>
      <c r="AI7" s="527"/>
      <c r="AJ7" s="527"/>
      <c r="AK7" s="527"/>
      <c r="AL7" s="527"/>
      <c r="AM7" s="527"/>
      <c r="AN7" s="527"/>
      <c r="AO7" s="527"/>
      <c r="AP7" s="527"/>
      <c r="AQ7" s="527"/>
      <c r="AR7" s="527"/>
      <c r="AS7" s="527"/>
      <c r="AT7" s="527"/>
      <c r="AU7" s="527"/>
      <c r="AV7" s="528"/>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198</v>
      </c>
      <c r="D9" s="243"/>
      <c r="E9" s="243"/>
      <c r="F9" s="244"/>
      <c r="G9" s="248"/>
      <c r="H9" s="248"/>
      <c r="I9" s="248"/>
      <c r="J9" s="248"/>
      <c r="K9" s="248"/>
      <c r="L9" s="248"/>
      <c r="M9" s="532"/>
      <c r="N9" s="533"/>
      <c r="O9" s="533"/>
      <c r="P9" s="533"/>
      <c r="Q9" s="534"/>
      <c r="R9" s="252" t="s">
        <v>195</v>
      </c>
      <c r="S9" s="252"/>
      <c r="T9" s="252"/>
      <c r="U9" s="252"/>
      <c r="V9" s="252"/>
      <c r="W9" s="252"/>
      <c r="X9" s="242"/>
      <c r="Y9" s="233"/>
      <c r="Z9" s="253"/>
      <c r="AA9" s="253"/>
      <c r="AB9" s="254" t="s">
        <v>191</v>
      </c>
      <c r="AC9" s="253"/>
      <c r="AD9" s="253"/>
      <c r="AE9" s="244"/>
      <c r="AF9" s="240"/>
      <c r="AG9" s="240"/>
      <c r="AH9" s="526"/>
      <c r="AI9" s="527"/>
      <c r="AJ9" s="527"/>
      <c r="AK9" s="527"/>
      <c r="AL9" s="527"/>
      <c r="AM9" s="527"/>
      <c r="AN9" s="527"/>
      <c r="AO9" s="527"/>
      <c r="AP9" s="527"/>
      <c r="AQ9" s="527"/>
      <c r="AR9" s="527"/>
      <c r="AS9" s="527"/>
      <c r="AT9" s="527"/>
      <c r="AU9" s="527"/>
      <c r="AV9" s="528"/>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199</v>
      </c>
      <c r="D11" s="243"/>
      <c r="E11" s="243"/>
      <c r="F11" s="244"/>
      <c r="G11" s="248"/>
      <c r="H11" s="248"/>
      <c r="I11" s="248"/>
      <c r="J11" s="248"/>
      <c r="K11" s="248"/>
      <c r="L11" s="248"/>
      <c r="M11" s="522"/>
      <c r="N11" s="523"/>
      <c r="O11" s="523"/>
      <c r="P11" s="523"/>
      <c r="Q11" s="523"/>
      <c r="R11" s="523"/>
      <c r="S11" s="523"/>
      <c r="T11" s="523"/>
      <c r="U11" s="523"/>
      <c r="V11" s="523"/>
      <c r="W11" s="523"/>
      <c r="X11" s="523"/>
      <c r="Y11" s="524"/>
      <c r="Z11" s="253"/>
      <c r="AA11" s="253"/>
      <c r="AB11" s="247" t="s">
        <v>192</v>
      </c>
      <c r="AC11" s="253"/>
      <c r="AD11" s="253"/>
      <c r="AE11" s="244"/>
      <c r="AF11" s="240"/>
      <c r="AG11" s="240"/>
      <c r="AH11" s="522"/>
      <c r="AI11" s="523"/>
      <c r="AJ11" s="523"/>
      <c r="AK11" s="523"/>
      <c r="AL11" s="523"/>
      <c r="AM11" s="523"/>
      <c r="AN11" s="523"/>
      <c r="AO11" s="523"/>
      <c r="AP11" s="523"/>
      <c r="AQ11" s="523"/>
      <c r="AR11" s="523"/>
      <c r="AS11" s="523"/>
      <c r="AT11" s="523"/>
      <c r="AU11" s="523"/>
      <c r="AV11" s="524"/>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200</v>
      </c>
      <c r="D13" s="243"/>
      <c r="E13" s="243"/>
      <c r="F13" s="244"/>
      <c r="G13" s="240"/>
      <c r="H13" s="240"/>
      <c r="I13" s="240"/>
      <c r="J13" s="240"/>
      <c r="K13" s="240"/>
      <c r="L13" s="240"/>
      <c r="M13" s="522"/>
      <c r="N13" s="523"/>
      <c r="O13" s="523"/>
      <c r="P13" s="523"/>
      <c r="Q13" s="524"/>
      <c r="R13" s="525" t="s">
        <v>196</v>
      </c>
      <c r="S13" s="525"/>
      <c r="T13" s="477"/>
      <c r="U13" s="478"/>
      <c r="V13" s="478"/>
      <c r="W13" s="478"/>
      <c r="X13" s="478"/>
      <c r="Y13" s="479"/>
      <c r="Z13" s="253"/>
      <c r="AA13" s="253"/>
      <c r="AB13" s="256" t="s">
        <v>193</v>
      </c>
      <c r="AC13" s="257"/>
      <c r="AD13" s="257"/>
      <c r="AE13" s="244"/>
      <c r="AF13" s="257"/>
      <c r="AG13" s="257"/>
      <c r="AH13" s="535"/>
      <c r="AI13" s="536"/>
      <c r="AJ13" s="536"/>
      <c r="AK13" s="536"/>
      <c r="AL13" s="536"/>
      <c r="AM13" s="536"/>
      <c r="AN13" s="536"/>
      <c r="AO13" s="536"/>
      <c r="AP13" s="536"/>
      <c r="AQ13" s="536"/>
      <c r="AR13" s="536"/>
      <c r="AS13" s="536"/>
      <c r="AT13" s="536"/>
      <c r="AU13" s="536"/>
      <c r="AV13" s="537"/>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201</v>
      </c>
      <c r="D15" s="243"/>
      <c r="E15" s="243"/>
      <c r="F15" s="244"/>
      <c r="G15" s="258"/>
      <c r="H15" s="258"/>
      <c r="I15" s="258"/>
      <c r="J15" s="258"/>
      <c r="K15" s="258"/>
      <c r="L15" s="258"/>
      <c r="M15" s="477"/>
      <c r="N15" s="478"/>
      <c r="O15" s="478"/>
      <c r="P15" s="478"/>
      <c r="Q15" s="478"/>
      <c r="R15" s="478"/>
      <c r="S15" s="478"/>
      <c r="T15" s="478"/>
      <c r="U15" s="478"/>
      <c r="V15" s="478"/>
      <c r="W15" s="478"/>
      <c r="X15" s="478"/>
      <c r="Y15" s="479"/>
      <c r="Z15" s="259"/>
      <c r="AA15" s="260"/>
      <c r="AB15" s="261" t="s">
        <v>194</v>
      </c>
      <c r="AC15" s="262"/>
      <c r="AD15" s="263"/>
      <c r="AE15" s="244"/>
      <c r="AF15" s="264"/>
      <c r="AG15" s="237"/>
      <c r="AH15" s="526"/>
      <c r="AI15" s="527"/>
      <c r="AJ15" s="527"/>
      <c r="AK15" s="527"/>
      <c r="AL15" s="527"/>
      <c r="AM15" s="527"/>
      <c r="AN15" s="527"/>
      <c r="AO15" s="527"/>
      <c r="AP15" s="527"/>
      <c r="AQ15" s="527"/>
      <c r="AR15" s="527"/>
      <c r="AS15" s="527"/>
      <c r="AT15" s="527"/>
      <c r="AU15" s="527"/>
      <c r="AV15" s="528"/>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167</v>
      </c>
      <c r="D17" s="243"/>
      <c r="E17" s="243"/>
      <c r="F17" s="244"/>
      <c r="G17" s="258"/>
      <c r="H17" s="258"/>
      <c r="I17" s="258"/>
      <c r="J17" s="258"/>
      <c r="K17" s="258"/>
      <c r="L17" s="258"/>
      <c r="M17" s="477"/>
      <c r="N17" s="478"/>
      <c r="O17" s="478"/>
      <c r="P17" s="478"/>
      <c r="Q17" s="478"/>
      <c r="R17" s="478"/>
      <c r="S17" s="478"/>
      <c r="T17" s="478"/>
      <c r="U17" s="478"/>
      <c r="V17" s="478"/>
      <c r="W17" s="478"/>
      <c r="X17" s="478"/>
      <c r="Y17" s="479"/>
      <c r="Z17" s="265" t="s">
        <v>169</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544" t="s">
        <v>70</v>
      </c>
      <c r="C20" s="544"/>
      <c r="D20" s="544"/>
      <c r="E20" s="544"/>
      <c r="F20" s="544"/>
      <c r="G20" s="544"/>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41">
        <f>'Informations Entreprise'!$L$9</f>
        <v>0</v>
      </c>
      <c r="N22" s="542"/>
      <c r="O22" s="542"/>
      <c r="P22" s="542"/>
      <c r="Q22" s="542"/>
      <c r="R22" s="542"/>
      <c r="S22" s="542"/>
      <c r="T22" s="542"/>
      <c r="U22" s="542"/>
      <c r="V22" s="542"/>
      <c r="W22" s="542"/>
      <c r="X22" s="542"/>
      <c r="Y22" s="543"/>
      <c r="Z22" s="276"/>
      <c r="AA22" s="276"/>
      <c r="AB22" s="277" t="s">
        <v>71</v>
      </c>
      <c r="AC22" s="277"/>
      <c r="AD22" s="268"/>
      <c r="AE22" s="268"/>
      <c r="AF22" s="268"/>
      <c r="AG22" s="268"/>
      <c r="AH22" s="545">
        <f>'Informations Entreprise'!BA9</f>
        <v>0</v>
      </c>
      <c r="AI22" s="546"/>
      <c r="AJ22" s="546"/>
      <c r="AK22" s="546"/>
      <c r="AL22" s="546"/>
      <c r="AM22" s="546"/>
      <c r="AN22" s="546"/>
      <c r="AO22" s="546"/>
      <c r="AP22" s="546"/>
      <c r="AQ22" s="546"/>
      <c r="AR22" s="546"/>
      <c r="AS22" s="546"/>
      <c r="AT22" s="546"/>
      <c r="AU22" s="546"/>
      <c r="AV22" s="547"/>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8">
        <f>'Informations Entreprise'!$L$11</f>
        <v>0</v>
      </c>
      <c r="N24" s="539"/>
      <c r="O24" s="539"/>
      <c r="P24" s="539"/>
      <c r="Q24" s="539"/>
      <c r="R24" s="539"/>
      <c r="S24" s="539"/>
      <c r="T24" s="539"/>
      <c r="U24" s="539"/>
      <c r="V24" s="539"/>
      <c r="W24" s="539"/>
      <c r="X24" s="539"/>
      <c r="Y24" s="540"/>
      <c r="Z24" s="272"/>
      <c r="AA24" s="272"/>
      <c r="AB24" s="277" t="s">
        <v>147</v>
      </c>
      <c r="AC24" s="272"/>
      <c r="AD24" s="272"/>
      <c r="AE24" s="272"/>
      <c r="AF24" s="272"/>
      <c r="AG24" s="272"/>
      <c r="AH24" s="545" t="str">
        <f>'Informations Entreprise'!AM37</f>
        <v>Versements volontaires</v>
      </c>
      <c r="AI24" s="546"/>
      <c r="AJ24" s="546"/>
      <c r="AK24" s="546"/>
      <c r="AL24" s="546"/>
      <c r="AM24" s="546"/>
      <c r="AN24" s="546"/>
      <c r="AO24" s="546"/>
      <c r="AP24" s="546"/>
      <c r="AQ24" s="546"/>
      <c r="AR24" s="546"/>
      <c r="AS24" s="546"/>
      <c r="AT24" s="546"/>
      <c r="AU24" s="546"/>
      <c r="AV24" s="547"/>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72</v>
      </c>
      <c r="D26" s="274"/>
      <c r="E26" s="274"/>
      <c r="F26" s="274"/>
      <c r="G26" s="278"/>
      <c r="H26" s="278"/>
      <c r="I26" s="278"/>
      <c r="J26" s="278"/>
      <c r="K26" s="278"/>
      <c r="L26" s="278"/>
      <c r="M26" s="538">
        <f>'Informations Entreprise'!$L$15</f>
        <v>0</v>
      </c>
      <c r="N26" s="539"/>
      <c r="O26" s="539"/>
      <c r="P26" s="539"/>
      <c r="Q26" s="539"/>
      <c r="R26" s="539"/>
      <c r="S26" s="539"/>
      <c r="T26" s="539"/>
      <c r="U26" s="539"/>
      <c r="V26" s="539"/>
      <c r="W26" s="539"/>
      <c r="X26" s="539"/>
      <c r="Y26" s="540"/>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55</v>
      </c>
      <c r="D28" s="274"/>
      <c r="E28" s="274"/>
      <c r="F28" s="274"/>
      <c r="G28" s="271"/>
      <c r="H28" s="271"/>
      <c r="I28" s="271"/>
      <c r="J28" s="271"/>
      <c r="K28" s="271"/>
      <c r="L28" s="271"/>
      <c r="M28" s="538">
        <f>'Informations Entreprise'!$AM$15</f>
        <v>0</v>
      </c>
      <c r="N28" s="539"/>
      <c r="O28" s="539"/>
      <c r="P28" s="539"/>
      <c r="Q28" s="539"/>
      <c r="R28" s="539"/>
      <c r="S28" s="539"/>
      <c r="T28" s="539"/>
      <c r="U28" s="539"/>
      <c r="V28" s="539"/>
      <c r="W28" s="539"/>
      <c r="X28" s="539"/>
      <c r="Y28" s="540"/>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563" t="str">
        <f>IF('Informations Entreprise'!$AM$37="Abondement unilatéral", "RÉPARTITION DE L'ABONDEMENT UNILATÉRAL DANS LE PERCOL"," RÉPARTITION DES VERSEMENTS")</f>
        <v xml:space="preserve"> RÉPARTITION DES VERSEMENTS</v>
      </c>
      <c r="C32" s="564"/>
      <c r="D32" s="564"/>
      <c r="E32" s="564"/>
      <c r="F32" s="564"/>
      <c r="G32" s="564"/>
      <c r="H32" s="564"/>
      <c r="I32" s="564"/>
      <c r="J32" s="564"/>
      <c r="K32" s="564"/>
      <c r="L32" s="564"/>
      <c r="M32" s="564"/>
      <c r="N32" s="564"/>
      <c r="O32" s="564"/>
      <c r="P32" s="564"/>
      <c r="Q32" s="564"/>
      <c r="R32" s="564"/>
      <c r="S32" s="564"/>
      <c r="T32" s="564"/>
      <c r="U32" s="564"/>
      <c r="V32" s="564"/>
      <c r="W32" s="564"/>
      <c r="X32" s="564"/>
      <c r="Y32" s="564"/>
      <c r="Z32" s="564"/>
      <c r="AA32" s="564"/>
      <c r="AB32" s="564"/>
      <c r="AC32" s="564"/>
      <c r="AD32" s="564"/>
      <c r="AE32" s="564"/>
      <c r="AF32" s="564"/>
      <c r="AG32" s="564"/>
      <c r="AH32" s="564"/>
      <c r="AI32" s="564"/>
      <c r="AJ32" s="564"/>
      <c r="AK32" s="564"/>
      <c r="AL32" s="564"/>
      <c r="AM32" s="564"/>
      <c r="AN32" s="564"/>
      <c r="AO32" s="564"/>
      <c r="AP32" s="564"/>
      <c r="AQ32" s="564"/>
      <c r="AR32" s="564"/>
      <c r="AS32" s="564"/>
      <c r="AT32" s="564"/>
      <c r="AU32" s="564"/>
      <c r="AV32" s="564"/>
      <c r="AW32" s="565"/>
      <c r="AX32" s="126"/>
      <c r="AY32" s="126"/>
    </row>
    <row r="33" spans="2:81" ht="24.75" customHeight="1" x14ac:dyDescent="0.25">
      <c r="B33" s="583" t="s">
        <v>57</v>
      </c>
      <c r="C33" s="583"/>
      <c r="D33" s="583"/>
      <c r="E33" s="583"/>
      <c r="F33" s="583"/>
      <c r="G33" s="583"/>
      <c r="H33" s="583"/>
      <c r="I33" s="583"/>
      <c r="J33" s="583"/>
      <c r="K33" s="583"/>
      <c r="L33" s="583"/>
      <c r="M33" s="583"/>
      <c r="N33" s="583"/>
      <c r="O33" s="583"/>
      <c r="P33" s="583"/>
      <c r="Q33" s="583"/>
      <c r="R33" s="584" t="s">
        <v>78</v>
      </c>
      <c r="S33" s="584"/>
      <c r="T33" s="584"/>
      <c r="U33" s="584"/>
      <c r="V33" s="584"/>
      <c r="W33" s="584"/>
      <c r="X33" s="584"/>
      <c r="Y33" s="584"/>
      <c r="Z33" s="584"/>
      <c r="AA33" s="584"/>
      <c r="AB33" s="584"/>
      <c r="AC33" s="585" t="s">
        <v>79</v>
      </c>
      <c r="AD33" s="585"/>
      <c r="AE33" s="585"/>
      <c r="AF33" s="585"/>
      <c r="AG33" s="585"/>
      <c r="AH33" s="585"/>
      <c r="AI33" s="585"/>
      <c r="AJ33" s="585"/>
      <c r="AK33" s="585"/>
      <c r="AL33" s="585"/>
      <c r="AM33" s="585"/>
      <c r="AN33" s="585"/>
      <c r="AO33" s="585"/>
      <c r="AP33" s="585"/>
      <c r="AQ33" s="585"/>
      <c r="AR33" s="585"/>
      <c r="AS33" s="585"/>
      <c r="AT33" s="585"/>
      <c r="AU33" s="585"/>
      <c r="AV33" s="585"/>
      <c r="AW33" s="585"/>
      <c r="AX33" s="126"/>
      <c r="AY33" s="126"/>
    </row>
    <row r="34" spans="2:81" ht="3.75" customHeight="1" x14ac:dyDescent="0.25">
      <c r="B34" s="583"/>
      <c r="C34" s="583"/>
      <c r="D34" s="583"/>
      <c r="E34" s="583"/>
      <c r="F34" s="583"/>
      <c r="G34" s="583"/>
      <c r="H34" s="583"/>
      <c r="I34" s="583"/>
      <c r="J34" s="583"/>
      <c r="K34" s="583"/>
      <c r="L34" s="583"/>
      <c r="M34" s="583"/>
      <c r="N34" s="583"/>
      <c r="O34" s="583"/>
      <c r="P34" s="583"/>
      <c r="Q34" s="583"/>
      <c r="R34" s="584"/>
      <c r="S34" s="584"/>
      <c r="T34" s="584"/>
      <c r="U34" s="584"/>
      <c r="V34" s="584"/>
      <c r="W34" s="584"/>
      <c r="X34" s="584"/>
      <c r="Y34" s="584"/>
      <c r="Z34" s="584"/>
      <c r="AA34" s="584"/>
      <c r="AB34" s="584"/>
      <c r="AC34" s="586" t="s">
        <v>80</v>
      </c>
      <c r="AD34" s="587"/>
      <c r="AE34" s="587"/>
      <c r="AF34" s="587"/>
      <c r="AG34" s="587"/>
      <c r="AH34" s="587"/>
      <c r="AI34" s="587"/>
      <c r="AJ34" s="587"/>
      <c r="AK34" s="587"/>
      <c r="AL34" s="588"/>
      <c r="AM34" s="586" t="s">
        <v>81</v>
      </c>
      <c r="AN34" s="587"/>
      <c r="AO34" s="587"/>
      <c r="AP34" s="587"/>
      <c r="AQ34" s="587"/>
      <c r="AR34" s="587"/>
      <c r="AS34" s="587"/>
      <c r="AT34" s="587"/>
      <c r="AU34" s="587"/>
      <c r="AV34" s="587"/>
      <c r="AW34" s="588"/>
      <c r="AX34" s="126"/>
      <c r="AY34" s="126"/>
    </row>
    <row r="35" spans="2:81" ht="18" customHeight="1" x14ac:dyDescent="0.25">
      <c r="B35" s="583"/>
      <c r="C35" s="583"/>
      <c r="D35" s="583"/>
      <c r="E35" s="583"/>
      <c r="F35" s="583"/>
      <c r="G35" s="583"/>
      <c r="H35" s="583"/>
      <c r="I35" s="583"/>
      <c r="J35" s="583"/>
      <c r="K35" s="583"/>
      <c r="L35" s="583"/>
      <c r="M35" s="583"/>
      <c r="N35" s="583"/>
      <c r="O35" s="583"/>
      <c r="P35" s="583"/>
      <c r="Q35" s="583"/>
      <c r="R35" s="584"/>
      <c r="S35" s="584"/>
      <c r="T35" s="584"/>
      <c r="U35" s="584"/>
      <c r="V35" s="584"/>
      <c r="W35" s="584"/>
      <c r="X35" s="584"/>
      <c r="Y35" s="584"/>
      <c r="Z35" s="584"/>
      <c r="AA35" s="584"/>
      <c r="AB35" s="584"/>
      <c r="AC35" s="589"/>
      <c r="AD35" s="590"/>
      <c r="AE35" s="590"/>
      <c r="AF35" s="590"/>
      <c r="AG35" s="590"/>
      <c r="AH35" s="590"/>
      <c r="AI35" s="590"/>
      <c r="AJ35" s="590"/>
      <c r="AK35" s="590"/>
      <c r="AL35" s="591"/>
      <c r="AM35" s="586"/>
      <c r="AN35" s="587"/>
      <c r="AO35" s="587"/>
      <c r="AP35" s="587"/>
      <c r="AQ35" s="587"/>
      <c r="AR35" s="587"/>
      <c r="AS35" s="587"/>
      <c r="AT35" s="587"/>
      <c r="AU35" s="587"/>
      <c r="AV35" s="587"/>
      <c r="AW35" s="588"/>
      <c r="AX35" s="126"/>
      <c r="AY35" s="126"/>
      <c r="BL35" s="489"/>
      <c r="BM35" s="489"/>
      <c r="BN35" s="489"/>
      <c r="BO35" s="489"/>
      <c r="BP35" s="489"/>
      <c r="BQ35" s="489"/>
    </row>
    <row r="36" spans="2:81" ht="12" customHeight="1" x14ac:dyDescent="0.15">
      <c r="B36" s="490" t="str">
        <f>IF('Informations Entreprise'!$M$37="Gamme GER","84289 - GER Monétaire",IF('Informations Entreprise'!$M$37="Gamme TESORUS","82659 - TESORUS Monétaire",""))</f>
        <v>84289 - GER Monétaire</v>
      </c>
      <c r="C36" s="491"/>
      <c r="D36" s="491"/>
      <c r="E36" s="491"/>
      <c r="F36" s="491"/>
      <c r="G36" s="491"/>
      <c r="H36" s="491"/>
      <c r="I36" s="491"/>
      <c r="J36" s="491"/>
      <c r="K36" s="491"/>
      <c r="L36" s="491"/>
      <c r="M36" s="491"/>
      <c r="N36" s="491"/>
      <c r="O36" s="491"/>
      <c r="P36" s="491"/>
      <c r="Q36" s="492"/>
      <c r="R36" s="469"/>
      <c r="S36" s="470"/>
      <c r="T36" s="470"/>
      <c r="U36" s="470"/>
      <c r="V36" s="470"/>
      <c r="W36" s="470"/>
      <c r="X36" s="470"/>
      <c r="Y36" s="470"/>
      <c r="Z36" s="470"/>
      <c r="AA36" s="470"/>
      <c r="AB36" s="471"/>
      <c r="AC36" s="469"/>
      <c r="AD36" s="470"/>
      <c r="AE36" s="470"/>
      <c r="AF36" s="470"/>
      <c r="AG36" s="470"/>
      <c r="AH36" s="470"/>
      <c r="AI36" s="470"/>
      <c r="AJ36" s="470"/>
      <c r="AK36" s="470"/>
      <c r="AL36" s="471"/>
      <c r="AM36" s="292"/>
      <c r="AN36" s="293"/>
      <c r="AO36" s="293"/>
      <c r="AP36" s="293"/>
      <c r="AQ36" s="293"/>
      <c r="AR36" s="293"/>
      <c r="AS36" s="293"/>
      <c r="AT36" s="293"/>
      <c r="AU36" s="294"/>
      <c r="AV36" s="294"/>
      <c r="AW36" s="295"/>
      <c r="AX36" s="126"/>
      <c r="AY36" s="126"/>
    </row>
    <row r="37" spans="2:81" ht="12" customHeight="1" x14ac:dyDescent="0.15">
      <c r="B37" s="493"/>
      <c r="C37" s="494"/>
      <c r="D37" s="494"/>
      <c r="E37" s="494"/>
      <c r="F37" s="494"/>
      <c r="G37" s="494"/>
      <c r="H37" s="494"/>
      <c r="I37" s="494"/>
      <c r="J37" s="494"/>
      <c r="K37" s="494"/>
      <c r="L37" s="494"/>
      <c r="M37" s="494"/>
      <c r="N37" s="494"/>
      <c r="O37" s="494"/>
      <c r="P37" s="494"/>
      <c r="Q37" s="495"/>
      <c r="R37" s="472"/>
      <c r="S37" s="473"/>
      <c r="T37" s="473"/>
      <c r="U37" s="473"/>
      <c r="V37" s="473"/>
      <c r="W37" s="473"/>
      <c r="X37" s="473"/>
      <c r="Y37" s="473"/>
      <c r="Z37" s="473"/>
      <c r="AA37" s="473"/>
      <c r="AB37" s="474"/>
      <c r="AC37" s="472"/>
      <c r="AD37" s="473"/>
      <c r="AE37" s="473"/>
      <c r="AF37" s="473"/>
      <c r="AG37" s="473"/>
      <c r="AH37" s="473"/>
      <c r="AI37" s="473"/>
      <c r="AJ37" s="473"/>
      <c r="AK37" s="473"/>
      <c r="AL37" s="474"/>
      <c r="AM37" s="296"/>
      <c r="AN37" s="297"/>
      <c r="AO37" s="297"/>
      <c r="AP37" s="297"/>
      <c r="AQ37" s="297"/>
      <c r="AR37" s="297"/>
      <c r="AS37" s="297"/>
      <c r="AT37" s="297"/>
      <c r="AU37" s="298"/>
      <c r="AV37" s="298"/>
      <c r="AW37" s="299"/>
      <c r="AX37" s="126"/>
      <c r="AY37" s="126"/>
    </row>
    <row r="38" spans="2:81" ht="12" customHeight="1" x14ac:dyDescent="0.15">
      <c r="B38" s="496" t="str">
        <f>IF('Informations Entreprise'!$M$37="Gamme GER","84309 - GER Prudence",IF('Informations Entreprise'!$M$37="Gamme TESORUS","82719 - TESORUS Prudence",""))</f>
        <v>84309 - GER Prudence</v>
      </c>
      <c r="C38" s="497"/>
      <c r="D38" s="497"/>
      <c r="E38" s="497"/>
      <c r="F38" s="497"/>
      <c r="G38" s="497"/>
      <c r="H38" s="497"/>
      <c r="I38" s="497"/>
      <c r="J38" s="497"/>
      <c r="K38" s="497"/>
      <c r="L38" s="497"/>
      <c r="M38" s="497"/>
      <c r="N38" s="497"/>
      <c r="O38" s="497"/>
      <c r="P38" s="497"/>
      <c r="Q38" s="498"/>
      <c r="R38" s="469"/>
      <c r="S38" s="470"/>
      <c r="T38" s="470"/>
      <c r="U38" s="470"/>
      <c r="V38" s="470"/>
      <c r="W38" s="470"/>
      <c r="X38" s="470"/>
      <c r="Y38" s="470"/>
      <c r="Z38" s="470"/>
      <c r="AA38" s="470"/>
      <c r="AB38" s="471"/>
      <c r="AC38" s="469"/>
      <c r="AD38" s="470"/>
      <c r="AE38" s="470"/>
      <c r="AF38" s="470"/>
      <c r="AG38" s="470"/>
      <c r="AH38" s="470"/>
      <c r="AI38" s="470"/>
      <c r="AJ38" s="470"/>
      <c r="AK38" s="470"/>
      <c r="AL38" s="471"/>
      <c r="AM38" s="300"/>
      <c r="AN38" s="502" t="s">
        <v>150</v>
      </c>
      <c r="AO38" s="503"/>
      <c r="AP38" s="503"/>
      <c r="AQ38" s="503"/>
      <c r="AR38" s="503"/>
      <c r="AS38" s="503"/>
      <c r="AT38" s="503"/>
      <c r="AU38" s="503"/>
      <c r="AV38" s="504"/>
      <c r="AW38" s="299"/>
      <c r="AX38" s="126"/>
      <c r="AY38" s="126"/>
    </row>
    <row r="39" spans="2:81" ht="12" customHeight="1" x14ac:dyDescent="0.15">
      <c r="B39" s="499"/>
      <c r="C39" s="500"/>
      <c r="D39" s="500"/>
      <c r="E39" s="500"/>
      <c r="F39" s="500"/>
      <c r="G39" s="500"/>
      <c r="H39" s="500"/>
      <c r="I39" s="500"/>
      <c r="J39" s="500"/>
      <c r="K39" s="500"/>
      <c r="L39" s="500"/>
      <c r="M39" s="500"/>
      <c r="N39" s="500"/>
      <c r="O39" s="500"/>
      <c r="P39" s="500"/>
      <c r="Q39" s="501"/>
      <c r="R39" s="472"/>
      <c r="S39" s="473"/>
      <c r="T39" s="473"/>
      <c r="U39" s="473"/>
      <c r="V39" s="473"/>
      <c r="W39" s="473"/>
      <c r="X39" s="473"/>
      <c r="Y39" s="473"/>
      <c r="Z39" s="473"/>
      <c r="AA39" s="473"/>
      <c r="AB39" s="474"/>
      <c r="AC39" s="472"/>
      <c r="AD39" s="473"/>
      <c r="AE39" s="473"/>
      <c r="AF39" s="473"/>
      <c r="AG39" s="473"/>
      <c r="AH39" s="473"/>
      <c r="AI39" s="473"/>
      <c r="AJ39" s="473"/>
      <c r="AK39" s="473"/>
      <c r="AL39" s="474"/>
      <c r="AM39" s="300"/>
      <c r="AN39" s="505"/>
      <c r="AO39" s="506"/>
      <c r="AP39" s="506"/>
      <c r="AQ39" s="506"/>
      <c r="AR39" s="506"/>
      <c r="AS39" s="506"/>
      <c r="AT39" s="506"/>
      <c r="AU39" s="506"/>
      <c r="AV39" s="507"/>
      <c r="AW39" s="299"/>
      <c r="AX39" s="126"/>
      <c r="AY39" s="126"/>
    </row>
    <row r="40" spans="2:81" ht="12" customHeight="1" x14ac:dyDescent="0.15">
      <c r="B40" s="496" t="str">
        <f>IF('Informations Entreprise'!$M$37="Gamme GER","84329 - GER Équilibre",IF('Informations Entreprise'!$M$37="Gamme TESORUS","82669 - TESORUS Équilibre",""))</f>
        <v>84329 - GER Équilibre</v>
      </c>
      <c r="C40" s="497"/>
      <c r="D40" s="497"/>
      <c r="E40" s="497"/>
      <c r="F40" s="497"/>
      <c r="G40" s="497"/>
      <c r="H40" s="497"/>
      <c r="I40" s="497"/>
      <c r="J40" s="497"/>
      <c r="K40" s="497"/>
      <c r="L40" s="497"/>
      <c r="M40" s="497"/>
      <c r="N40" s="497"/>
      <c r="O40" s="497"/>
      <c r="P40" s="497"/>
      <c r="Q40" s="498"/>
      <c r="R40" s="469"/>
      <c r="S40" s="470"/>
      <c r="T40" s="470"/>
      <c r="U40" s="470"/>
      <c r="V40" s="470"/>
      <c r="W40" s="470"/>
      <c r="X40" s="470"/>
      <c r="Y40" s="470"/>
      <c r="Z40" s="470"/>
      <c r="AA40" s="470"/>
      <c r="AB40" s="471"/>
      <c r="AC40" s="469"/>
      <c r="AD40" s="470"/>
      <c r="AE40" s="470"/>
      <c r="AF40" s="470"/>
      <c r="AG40" s="470"/>
      <c r="AH40" s="470"/>
      <c r="AI40" s="470"/>
      <c r="AJ40" s="470"/>
      <c r="AK40" s="470"/>
      <c r="AL40" s="471"/>
      <c r="AM40" s="301"/>
      <c r="AN40" s="508"/>
      <c r="AO40" s="509"/>
      <c r="AP40" s="509"/>
      <c r="AQ40" s="509"/>
      <c r="AR40" s="509"/>
      <c r="AS40" s="509"/>
      <c r="AT40" s="509"/>
      <c r="AU40" s="509"/>
      <c r="AV40" s="510"/>
      <c r="AW40" s="299"/>
      <c r="AX40" s="126"/>
      <c r="AY40" s="126"/>
      <c r="BL40" s="138"/>
    </row>
    <row r="41" spans="2:81" ht="12" customHeight="1" x14ac:dyDescent="0.15">
      <c r="B41" s="499"/>
      <c r="C41" s="500"/>
      <c r="D41" s="500"/>
      <c r="E41" s="500"/>
      <c r="F41" s="500"/>
      <c r="G41" s="500"/>
      <c r="H41" s="500"/>
      <c r="I41" s="500"/>
      <c r="J41" s="500"/>
      <c r="K41" s="500"/>
      <c r="L41" s="500"/>
      <c r="M41" s="500"/>
      <c r="N41" s="500"/>
      <c r="O41" s="500"/>
      <c r="P41" s="500"/>
      <c r="Q41" s="501"/>
      <c r="R41" s="472"/>
      <c r="S41" s="473"/>
      <c r="T41" s="473"/>
      <c r="U41" s="473"/>
      <c r="V41" s="473"/>
      <c r="W41" s="473"/>
      <c r="X41" s="473"/>
      <c r="Y41" s="473"/>
      <c r="Z41" s="473"/>
      <c r="AA41" s="473"/>
      <c r="AB41" s="474"/>
      <c r="AC41" s="472"/>
      <c r="AD41" s="473"/>
      <c r="AE41" s="473"/>
      <c r="AF41" s="473"/>
      <c r="AG41" s="473"/>
      <c r="AH41" s="473"/>
      <c r="AI41" s="473"/>
      <c r="AJ41" s="473"/>
      <c r="AK41" s="473"/>
      <c r="AL41" s="474"/>
      <c r="AM41" s="300"/>
      <c r="AN41" s="237"/>
      <c r="AO41" s="237"/>
      <c r="AP41" s="237"/>
      <c r="AQ41" s="237"/>
      <c r="AR41" s="237"/>
      <c r="AS41" s="237"/>
      <c r="AT41" s="237"/>
      <c r="AU41" s="298"/>
      <c r="AV41" s="298"/>
      <c r="AW41" s="299"/>
      <c r="AX41" s="126"/>
      <c r="AY41" s="126"/>
    </row>
    <row r="42" spans="2:81" ht="12" customHeight="1" x14ac:dyDescent="0.15">
      <c r="B42" s="496" t="str">
        <f>IF('Informations Entreprise'!$M$37="Gamme GER","84349 - GER Dynamique",IF('Informations Entreprise'!$M$37="Gamme TESORUS","82689 - TESORUS Dynamique",""))</f>
        <v>84349 - GER Dynamique</v>
      </c>
      <c r="C42" s="497"/>
      <c r="D42" s="497"/>
      <c r="E42" s="497"/>
      <c r="F42" s="497"/>
      <c r="G42" s="497"/>
      <c r="H42" s="497"/>
      <c r="I42" s="497"/>
      <c r="J42" s="497"/>
      <c r="K42" s="497"/>
      <c r="L42" s="497"/>
      <c r="M42" s="497"/>
      <c r="N42" s="497"/>
      <c r="O42" s="497"/>
      <c r="P42" s="497"/>
      <c r="Q42" s="498"/>
      <c r="R42" s="469"/>
      <c r="S42" s="470"/>
      <c r="T42" s="470"/>
      <c r="U42" s="470"/>
      <c r="V42" s="470"/>
      <c r="W42" s="470"/>
      <c r="X42" s="470"/>
      <c r="Y42" s="470"/>
      <c r="Z42" s="470"/>
      <c r="AA42" s="470"/>
      <c r="AB42" s="471"/>
      <c r="AC42" s="469"/>
      <c r="AD42" s="470"/>
      <c r="AE42" s="470"/>
      <c r="AF42" s="470"/>
      <c r="AG42" s="470"/>
      <c r="AH42" s="470"/>
      <c r="AI42" s="470"/>
      <c r="AJ42" s="470"/>
      <c r="AK42" s="470"/>
      <c r="AL42" s="471"/>
      <c r="AM42" s="302"/>
      <c r="AN42" s="303" t="s">
        <v>82</v>
      </c>
      <c r="AO42" s="237"/>
      <c r="AP42" s="237"/>
      <c r="AQ42" s="237"/>
      <c r="AR42" s="237"/>
      <c r="AS42" s="237"/>
      <c r="AT42" s="237"/>
      <c r="AU42" s="237"/>
      <c r="AV42" s="237"/>
      <c r="AW42" s="299"/>
      <c r="AX42" s="126"/>
      <c r="AY42" s="126"/>
    </row>
    <row r="43" spans="2:81" ht="12" customHeight="1" x14ac:dyDescent="0.25">
      <c r="B43" s="499"/>
      <c r="C43" s="500"/>
      <c r="D43" s="500"/>
      <c r="E43" s="500"/>
      <c r="F43" s="500"/>
      <c r="G43" s="500"/>
      <c r="H43" s="500"/>
      <c r="I43" s="500"/>
      <c r="J43" s="500"/>
      <c r="K43" s="500"/>
      <c r="L43" s="500"/>
      <c r="M43" s="500"/>
      <c r="N43" s="500"/>
      <c r="O43" s="500"/>
      <c r="P43" s="500"/>
      <c r="Q43" s="501"/>
      <c r="R43" s="472"/>
      <c r="S43" s="473"/>
      <c r="T43" s="473"/>
      <c r="U43" s="473"/>
      <c r="V43" s="473"/>
      <c r="W43" s="473"/>
      <c r="X43" s="473"/>
      <c r="Y43" s="473"/>
      <c r="Z43" s="473"/>
      <c r="AA43" s="473"/>
      <c r="AB43" s="474"/>
      <c r="AC43" s="472"/>
      <c r="AD43" s="473"/>
      <c r="AE43" s="473"/>
      <c r="AF43" s="473"/>
      <c r="AG43" s="473"/>
      <c r="AH43" s="473"/>
      <c r="AI43" s="473"/>
      <c r="AJ43" s="473"/>
      <c r="AK43" s="473"/>
      <c r="AL43" s="474"/>
      <c r="AM43" s="300"/>
      <c r="AN43" s="237"/>
      <c r="AO43" s="237"/>
      <c r="AP43" s="237"/>
      <c r="AQ43" s="237"/>
      <c r="AR43" s="237"/>
      <c r="AS43" s="237"/>
      <c r="AT43" s="237"/>
      <c r="AU43" s="237"/>
      <c r="AV43" s="237"/>
      <c r="AW43" s="304"/>
      <c r="AX43" s="126"/>
      <c r="AY43" s="126"/>
    </row>
    <row r="44" spans="2:81" ht="12" customHeight="1" x14ac:dyDescent="0.25">
      <c r="B44" s="496" t="str">
        <f>IF('Informations Entreprise'!$M$37="Gamme GER","84369 - GER Solidaire",IF('Informations Entreprise'!$M$37="Gamme TESORUS","87649 - TESORUS Solidaire",""))</f>
        <v>84369 - GER Solidaire</v>
      </c>
      <c r="C44" s="497"/>
      <c r="D44" s="497"/>
      <c r="E44" s="497"/>
      <c r="F44" s="497"/>
      <c r="G44" s="497"/>
      <c r="H44" s="497"/>
      <c r="I44" s="497"/>
      <c r="J44" s="497"/>
      <c r="K44" s="497"/>
      <c r="L44" s="497"/>
      <c r="M44" s="497"/>
      <c r="N44" s="497"/>
      <c r="O44" s="497"/>
      <c r="P44" s="497"/>
      <c r="Q44" s="498"/>
      <c r="R44" s="469"/>
      <c r="S44" s="470"/>
      <c r="T44" s="470"/>
      <c r="U44" s="470"/>
      <c r="V44" s="470"/>
      <c r="W44" s="470"/>
      <c r="X44" s="470"/>
      <c r="Y44" s="470"/>
      <c r="Z44" s="470"/>
      <c r="AA44" s="470"/>
      <c r="AB44" s="471"/>
      <c r="AC44" s="469"/>
      <c r="AD44" s="470"/>
      <c r="AE44" s="470"/>
      <c r="AF44" s="470"/>
      <c r="AG44" s="470"/>
      <c r="AH44" s="470"/>
      <c r="AI44" s="470"/>
      <c r="AJ44" s="470"/>
      <c r="AK44" s="470"/>
      <c r="AL44" s="471"/>
      <c r="AM44" s="300"/>
      <c r="AN44" s="511"/>
      <c r="AO44" s="512"/>
      <c r="AP44" s="512"/>
      <c r="AQ44" s="512"/>
      <c r="AR44" s="512"/>
      <c r="AS44" s="512"/>
      <c r="AT44" s="512"/>
      <c r="AU44" s="512"/>
      <c r="AV44" s="513"/>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499"/>
      <c r="C45" s="500"/>
      <c r="D45" s="500"/>
      <c r="E45" s="500"/>
      <c r="F45" s="500"/>
      <c r="G45" s="500"/>
      <c r="H45" s="500"/>
      <c r="I45" s="500"/>
      <c r="J45" s="500"/>
      <c r="K45" s="500"/>
      <c r="L45" s="500"/>
      <c r="M45" s="500"/>
      <c r="N45" s="500"/>
      <c r="O45" s="500"/>
      <c r="P45" s="500"/>
      <c r="Q45" s="501"/>
      <c r="R45" s="472"/>
      <c r="S45" s="473"/>
      <c r="T45" s="473"/>
      <c r="U45" s="473"/>
      <c r="V45" s="473"/>
      <c r="W45" s="473"/>
      <c r="X45" s="473"/>
      <c r="Y45" s="473"/>
      <c r="Z45" s="473"/>
      <c r="AA45" s="473"/>
      <c r="AB45" s="474"/>
      <c r="AC45" s="472"/>
      <c r="AD45" s="473"/>
      <c r="AE45" s="473"/>
      <c r="AF45" s="473"/>
      <c r="AG45" s="473"/>
      <c r="AH45" s="473"/>
      <c r="AI45" s="473"/>
      <c r="AJ45" s="473"/>
      <c r="AK45" s="473"/>
      <c r="AL45" s="474"/>
      <c r="AM45" s="306"/>
      <c r="AN45" s="514"/>
      <c r="AO45" s="515"/>
      <c r="AP45" s="515"/>
      <c r="AQ45" s="515"/>
      <c r="AR45" s="515"/>
      <c r="AS45" s="515"/>
      <c r="AT45" s="515"/>
      <c r="AU45" s="515"/>
      <c r="AV45" s="516"/>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496" t="s">
        <v>58</v>
      </c>
      <c r="C46" s="497"/>
      <c r="D46" s="497"/>
      <c r="E46" s="497"/>
      <c r="F46" s="497"/>
      <c r="G46" s="497"/>
      <c r="H46" s="497"/>
      <c r="I46" s="497"/>
      <c r="J46" s="497"/>
      <c r="K46" s="497"/>
      <c r="L46" s="497"/>
      <c r="M46" s="497"/>
      <c r="N46" s="497"/>
      <c r="O46" s="497"/>
      <c r="P46" s="497"/>
      <c r="Q46" s="498"/>
      <c r="R46" s="469"/>
      <c r="S46" s="470"/>
      <c r="T46" s="470"/>
      <c r="U46" s="470"/>
      <c r="V46" s="470"/>
      <c r="W46" s="470"/>
      <c r="X46" s="470"/>
      <c r="Y46" s="470"/>
      <c r="Z46" s="470"/>
      <c r="AA46" s="470"/>
      <c r="AB46" s="471"/>
      <c r="AC46" s="469"/>
      <c r="AD46" s="470"/>
      <c r="AE46" s="470"/>
      <c r="AF46" s="470"/>
      <c r="AG46" s="470"/>
      <c r="AH46" s="470"/>
      <c r="AI46" s="470"/>
      <c r="AJ46" s="470"/>
      <c r="AK46" s="470"/>
      <c r="AL46" s="471"/>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499"/>
      <c r="C47" s="500"/>
      <c r="D47" s="500"/>
      <c r="E47" s="500"/>
      <c r="F47" s="500"/>
      <c r="G47" s="500"/>
      <c r="H47" s="500"/>
      <c r="I47" s="500"/>
      <c r="J47" s="500"/>
      <c r="K47" s="500"/>
      <c r="L47" s="500"/>
      <c r="M47" s="500"/>
      <c r="N47" s="500"/>
      <c r="O47" s="500"/>
      <c r="P47" s="500"/>
      <c r="Q47" s="501"/>
      <c r="R47" s="472"/>
      <c r="S47" s="473"/>
      <c r="T47" s="473"/>
      <c r="U47" s="473"/>
      <c r="V47" s="473"/>
      <c r="W47" s="473"/>
      <c r="X47" s="473"/>
      <c r="Y47" s="473"/>
      <c r="Z47" s="473"/>
      <c r="AA47" s="473"/>
      <c r="AB47" s="474"/>
      <c r="AC47" s="472"/>
      <c r="AD47" s="473"/>
      <c r="AE47" s="473"/>
      <c r="AF47" s="473"/>
      <c r="AG47" s="473"/>
      <c r="AH47" s="473"/>
      <c r="AI47" s="473"/>
      <c r="AJ47" s="473"/>
      <c r="AK47" s="473"/>
      <c r="AL47" s="474"/>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496" t="s">
        <v>59</v>
      </c>
      <c r="C48" s="497"/>
      <c r="D48" s="497"/>
      <c r="E48" s="497"/>
      <c r="F48" s="497"/>
      <c r="G48" s="497"/>
      <c r="H48" s="497"/>
      <c r="I48" s="497"/>
      <c r="J48" s="497"/>
      <c r="K48" s="497"/>
      <c r="L48" s="497"/>
      <c r="M48" s="497"/>
      <c r="N48" s="497"/>
      <c r="O48" s="497"/>
      <c r="P48" s="497"/>
      <c r="Q48" s="498"/>
      <c r="R48" s="469"/>
      <c r="S48" s="470"/>
      <c r="T48" s="470"/>
      <c r="U48" s="470"/>
      <c r="V48" s="470"/>
      <c r="W48" s="470"/>
      <c r="X48" s="470"/>
      <c r="Y48" s="470"/>
      <c r="Z48" s="470"/>
      <c r="AA48" s="470"/>
      <c r="AB48" s="471"/>
      <c r="AC48" s="469"/>
      <c r="AD48" s="470"/>
      <c r="AE48" s="470"/>
      <c r="AF48" s="470"/>
      <c r="AG48" s="470"/>
      <c r="AH48" s="470"/>
      <c r="AI48" s="470"/>
      <c r="AJ48" s="470"/>
      <c r="AK48" s="470"/>
      <c r="AL48" s="471"/>
      <c r="AM48" s="300"/>
      <c r="AN48" s="548"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8"/>
      <c r="AP48" s="548"/>
      <c r="AQ48" s="548"/>
      <c r="AR48" s="548"/>
      <c r="AS48" s="548"/>
      <c r="AT48" s="548"/>
      <c r="AU48" s="548"/>
      <c r="AV48" s="548"/>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499"/>
      <c r="C49" s="500"/>
      <c r="D49" s="500"/>
      <c r="E49" s="500"/>
      <c r="F49" s="500"/>
      <c r="G49" s="500"/>
      <c r="H49" s="500"/>
      <c r="I49" s="500"/>
      <c r="J49" s="500"/>
      <c r="K49" s="500"/>
      <c r="L49" s="500"/>
      <c r="M49" s="500"/>
      <c r="N49" s="500"/>
      <c r="O49" s="500"/>
      <c r="P49" s="500"/>
      <c r="Q49" s="501"/>
      <c r="R49" s="472"/>
      <c r="S49" s="473"/>
      <c r="T49" s="473"/>
      <c r="U49" s="473"/>
      <c r="V49" s="473"/>
      <c r="W49" s="473"/>
      <c r="X49" s="473"/>
      <c r="Y49" s="473"/>
      <c r="Z49" s="473"/>
      <c r="AA49" s="473"/>
      <c r="AB49" s="474"/>
      <c r="AC49" s="472"/>
      <c r="AD49" s="473"/>
      <c r="AE49" s="473"/>
      <c r="AF49" s="473"/>
      <c r="AG49" s="473"/>
      <c r="AH49" s="473"/>
      <c r="AI49" s="473"/>
      <c r="AJ49" s="473"/>
      <c r="AK49" s="473"/>
      <c r="AL49" s="474"/>
      <c r="AM49" s="300"/>
      <c r="AN49" s="548"/>
      <c r="AO49" s="548"/>
      <c r="AP49" s="548"/>
      <c r="AQ49" s="548"/>
      <c r="AR49" s="548"/>
      <c r="AS49" s="548"/>
      <c r="AT49" s="548"/>
      <c r="AU49" s="548"/>
      <c r="AV49" s="548"/>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496" t="s">
        <v>60</v>
      </c>
      <c r="C50" s="497"/>
      <c r="D50" s="497"/>
      <c r="E50" s="497"/>
      <c r="F50" s="497"/>
      <c r="G50" s="497"/>
      <c r="H50" s="497"/>
      <c r="I50" s="497"/>
      <c r="J50" s="497"/>
      <c r="K50" s="497"/>
      <c r="L50" s="497"/>
      <c r="M50" s="497"/>
      <c r="N50" s="497"/>
      <c r="O50" s="497"/>
      <c r="P50" s="497"/>
      <c r="Q50" s="498"/>
      <c r="R50" s="469"/>
      <c r="S50" s="470"/>
      <c r="T50" s="470"/>
      <c r="U50" s="470"/>
      <c r="V50" s="470"/>
      <c r="W50" s="470"/>
      <c r="X50" s="470"/>
      <c r="Y50" s="470"/>
      <c r="Z50" s="470"/>
      <c r="AA50" s="470"/>
      <c r="AB50" s="471"/>
      <c r="AC50" s="469"/>
      <c r="AD50" s="470"/>
      <c r="AE50" s="470"/>
      <c r="AF50" s="470"/>
      <c r="AG50" s="470"/>
      <c r="AH50" s="470"/>
      <c r="AI50" s="470"/>
      <c r="AJ50" s="470"/>
      <c r="AK50" s="470"/>
      <c r="AL50" s="471"/>
      <c r="AM50" s="300"/>
      <c r="AN50" s="548"/>
      <c r="AO50" s="548"/>
      <c r="AP50" s="548"/>
      <c r="AQ50" s="548"/>
      <c r="AR50" s="548"/>
      <c r="AS50" s="548"/>
      <c r="AT50" s="548"/>
      <c r="AU50" s="548"/>
      <c r="AV50" s="548"/>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499"/>
      <c r="C51" s="500"/>
      <c r="D51" s="500"/>
      <c r="E51" s="500"/>
      <c r="F51" s="500"/>
      <c r="G51" s="500"/>
      <c r="H51" s="500"/>
      <c r="I51" s="500"/>
      <c r="J51" s="500"/>
      <c r="K51" s="500"/>
      <c r="L51" s="500"/>
      <c r="M51" s="500"/>
      <c r="N51" s="500"/>
      <c r="O51" s="500"/>
      <c r="P51" s="500"/>
      <c r="Q51" s="501"/>
      <c r="R51" s="472"/>
      <c r="S51" s="473"/>
      <c r="T51" s="473"/>
      <c r="U51" s="473"/>
      <c r="V51" s="473"/>
      <c r="W51" s="473"/>
      <c r="X51" s="473"/>
      <c r="Y51" s="473"/>
      <c r="Z51" s="473"/>
      <c r="AA51" s="473"/>
      <c r="AB51" s="474"/>
      <c r="AC51" s="472"/>
      <c r="AD51" s="473"/>
      <c r="AE51" s="473"/>
      <c r="AF51" s="473"/>
      <c r="AG51" s="473"/>
      <c r="AH51" s="473"/>
      <c r="AI51" s="473"/>
      <c r="AJ51" s="473"/>
      <c r="AK51" s="473"/>
      <c r="AL51" s="474"/>
      <c r="AM51" s="300"/>
      <c r="AN51" s="548"/>
      <c r="AO51" s="548"/>
      <c r="AP51" s="548"/>
      <c r="AQ51" s="548"/>
      <c r="AR51" s="548"/>
      <c r="AS51" s="548"/>
      <c r="AT51" s="548"/>
      <c r="AU51" s="548"/>
      <c r="AV51" s="548"/>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485"/>
      <c r="C52" s="549"/>
      <c r="D52" s="549"/>
      <c r="E52" s="549"/>
      <c r="F52" s="549"/>
      <c r="G52" s="549"/>
      <c r="H52" s="549"/>
      <c r="I52" s="549"/>
      <c r="J52" s="549"/>
      <c r="K52" s="549"/>
      <c r="L52" s="549"/>
      <c r="M52" s="549"/>
      <c r="N52" s="549"/>
      <c r="O52" s="549"/>
      <c r="P52" s="549"/>
      <c r="Q52" s="550"/>
      <c r="R52" s="469"/>
      <c r="S52" s="470"/>
      <c r="T52" s="470"/>
      <c r="U52" s="470"/>
      <c r="V52" s="470"/>
      <c r="W52" s="470"/>
      <c r="X52" s="470"/>
      <c r="Y52" s="470"/>
      <c r="Z52" s="470"/>
      <c r="AA52" s="470"/>
      <c r="AB52" s="471"/>
      <c r="AC52" s="469"/>
      <c r="AD52" s="470"/>
      <c r="AE52" s="470"/>
      <c r="AF52" s="470"/>
      <c r="AG52" s="470"/>
      <c r="AH52" s="470"/>
      <c r="AI52" s="470"/>
      <c r="AJ52" s="470"/>
      <c r="AK52" s="470"/>
      <c r="AL52" s="471"/>
      <c r="AM52" s="300"/>
      <c r="AN52" s="548"/>
      <c r="AO52" s="548"/>
      <c r="AP52" s="548"/>
      <c r="AQ52" s="548"/>
      <c r="AR52" s="548"/>
      <c r="AS52" s="548"/>
      <c r="AT52" s="548"/>
      <c r="AU52" s="548"/>
      <c r="AV52" s="548"/>
      <c r="AW52" s="307"/>
      <c r="AX52" s="140"/>
      <c r="AZ52" s="144"/>
      <c r="BA52" s="144"/>
      <c r="BB52" s="144"/>
      <c r="BC52" s="144"/>
      <c r="BD52" s="144"/>
      <c r="BE52" s="144"/>
      <c r="BF52" s="144"/>
      <c r="BG52" s="144"/>
      <c r="BH52" s="144"/>
      <c r="BI52" s="144"/>
    </row>
    <row r="53" spans="2:81" ht="12" customHeight="1" x14ac:dyDescent="0.25">
      <c r="B53" s="551"/>
      <c r="C53" s="552"/>
      <c r="D53" s="552"/>
      <c r="E53" s="552"/>
      <c r="F53" s="552"/>
      <c r="G53" s="552"/>
      <c r="H53" s="552"/>
      <c r="I53" s="552"/>
      <c r="J53" s="552"/>
      <c r="K53" s="552"/>
      <c r="L53" s="552"/>
      <c r="M53" s="552"/>
      <c r="N53" s="552"/>
      <c r="O53" s="552"/>
      <c r="P53" s="552"/>
      <c r="Q53" s="553"/>
      <c r="R53" s="472"/>
      <c r="S53" s="473"/>
      <c r="T53" s="473"/>
      <c r="U53" s="473"/>
      <c r="V53" s="473"/>
      <c r="W53" s="473"/>
      <c r="X53" s="473"/>
      <c r="Y53" s="473"/>
      <c r="Z53" s="473"/>
      <c r="AA53" s="473"/>
      <c r="AB53" s="474"/>
      <c r="AC53" s="472"/>
      <c r="AD53" s="473"/>
      <c r="AE53" s="473"/>
      <c r="AF53" s="473"/>
      <c r="AG53" s="473"/>
      <c r="AH53" s="473"/>
      <c r="AI53" s="473"/>
      <c r="AJ53" s="473"/>
      <c r="AK53" s="473"/>
      <c r="AL53" s="474"/>
      <c r="AM53" s="300"/>
      <c r="AN53" s="548"/>
      <c r="AO53" s="548"/>
      <c r="AP53" s="548"/>
      <c r="AQ53" s="548"/>
      <c r="AR53" s="548"/>
      <c r="AS53" s="548"/>
      <c r="AT53" s="548"/>
      <c r="AU53" s="548"/>
      <c r="AV53" s="548"/>
      <c r="AW53" s="307"/>
      <c r="AX53" s="140"/>
      <c r="AZ53" s="144"/>
      <c r="BA53" s="144"/>
      <c r="BB53" s="144"/>
      <c r="BC53" s="144"/>
      <c r="BD53" s="144"/>
      <c r="BE53" s="144"/>
      <c r="BF53" s="144"/>
      <c r="BG53" s="144"/>
      <c r="BH53" s="144"/>
      <c r="BI53" s="144"/>
    </row>
    <row r="54" spans="2:81" ht="12" customHeight="1" x14ac:dyDescent="0.25">
      <c r="B54" s="485"/>
      <c r="C54" s="549"/>
      <c r="D54" s="549"/>
      <c r="E54" s="549"/>
      <c r="F54" s="549"/>
      <c r="G54" s="549"/>
      <c r="H54" s="549"/>
      <c r="I54" s="549"/>
      <c r="J54" s="549"/>
      <c r="K54" s="549"/>
      <c r="L54" s="549"/>
      <c r="M54" s="549"/>
      <c r="N54" s="549"/>
      <c r="O54" s="549"/>
      <c r="P54" s="549"/>
      <c r="Q54" s="550"/>
      <c r="R54" s="469"/>
      <c r="S54" s="470"/>
      <c r="T54" s="470"/>
      <c r="U54" s="470"/>
      <c r="V54" s="470"/>
      <c r="W54" s="470"/>
      <c r="X54" s="470"/>
      <c r="Y54" s="470"/>
      <c r="Z54" s="470"/>
      <c r="AA54" s="470"/>
      <c r="AB54" s="471"/>
      <c r="AC54" s="469"/>
      <c r="AD54" s="470"/>
      <c r="AE54" s="470"/>
      <c r="AF54" s="470"/>
      <c r="AG54" s="470"/>
      <c r="AH54" s="470"/>
      <c r="AI54" s="470"/>
      <c r="AJ54" s="470"/>
      <c r="AK54" s="470"/>
      <c r="AL54" s="471"/>
      <c r="AM54" s="300"/>
      <c r="AN54" s="548"/>
      <c r="AO54" s="548"/>
      <c r="AP54" s="548"/>
      <c r="AQ54" s="548"/>
      <c r="AR54" s="548"/>
      <c r="AS54" s="548"/>
      <c r="AT54" s="548"/>
      <c r="AU54" s="548"/>
      <c r="AV54" s="548"/>
      <c r="AW54" s="307"/>
      <c r="AX54" s="140"/>
      <c r="AZ54" s="144"/>
      <c r="BA54" s="144"/>
      <c r="BB54" s="144"/>
      <c r="BC54" s="144"/>
      <c r="BD54" s="144"/>
      <c r="BE54" s="144"/>
      <c r="BF54" s="144"/>
      <c r="BG54" s="144"/>
      <c r="BH54" s="144"/>
      <c r="BI54" s="144"/>
    </row>
    <row r="55" spans="2:81" ht="12" customHeight="1" x14ac:dyDescent="0.25">
      <c r="B55" s="551"/>
      <c r="C55" s="552"/>
      <c r="D55" s="552"/>
      <c r="E55" s="552"/>
      <c r="F55" s="552"/>
      <c r="G55" s="552"/>
      <c r="H55" s="552"/>
      <c r="I55" s="552"/>
      <c r="J55" s="552"/>
      <c r="K55" s="552"/>
      <c r="L55" s="552"/>
      <c r="M55" s="552"/>
      <c r="N55" s="552"/>
      <c r="O55" s="552"/>
      <c r="P55" s="552"/>
      <c r="Q55" s="553"/>
      <c r="R55" s="472"/>
      <c r="S55" s="473"/>
      <c r="T55" s="473"/>
      <c r="U55" s="473"/>
      <c r="V55" s="473"/>
      <c r="W55" s="473"/>
      <c r="X55" s="473"/>
      <c r="Y55" s="473"/>
      <c r="Z55" s="473"/>
      <c r="AA55" s="473"/>
      <c r="AB55" s="474"/>
      <c r="AC55" s="472"/>
      <c r="AD55" s="473"/>
      <c r="AE55" s="473"/>
      <c r="AF55" s="473"/>
      <c r="AG55" s="473"/>
      <c r="AH55" s="473"/>
      <c r="AI55" s="473"/>
      <c r="AJ55" s="473"/>
      <c r="AK55" s="473"/>
      <c r="AL55" s="474"/>
      <c r="AM55" s="300"/>
      <c r="AN55" s="548"/>
      <c r="AO55" s="548"/>
      <c r="AP55" s="548"/>
      <c r="AQ55" s="548"/>
      <c r="AR55" s="548"/>
      <c r="AS55" s="548"/>
      <c r="AT55" s="548"/>
      <c r="AU55" s="548"/>
      <c r="AV55" s="548"/>
      <c r="AW55" s="307"/>
      <c r="AX55" s="140"/>
      <c r="AZ55" s="146">
        <f>SUM(R22:AB65)</f>
        <v>0</v>
      </c>
      <c r="BA55" s="144"/>
      <c r="BB55" s="144"/>
      <c r="BC55" s="144"/>
      <c r="BD55" s="144"/>
      <c r="BE55" s="144"/>
      <c r="BF55" s="144"/>
      <c r="BG55" s="144"/>
      <c r="BH55" s="144"/>
      <c r="BI55" s="144"/>
    </row>
    <row r="56" spans="2:81" ht="12" customHeight="1" x14ac:dyDescent="0.2">
      <c r="B56" s="481"/>
      <c r="C56" s="482"/>
      <c r="D56" s="482"/>
      <c r="E56" s="482"/>
      <c r="F56" s="482"/>
      <c r="G56" s="482"/>
      <c r="H56" s="482"/>
      <c r="I56" s="482"/>
      <c r="J56" s="482"/>
      <c r="K56" s="482"/>
      <c r="L56" s="482"/>
      <c r="M56" s="482"/>
      <c r="N56" s="482"/>
      <c r="O56" s="482"/>
      <c r="P56" s="482"/>
      <c r="Q56" s="482"/>
      <c r="R56" s="469"/>
      <c r="S56" s="470"/>
      <c r="T56" s="470"/>
      <c r="U56" s="470"/>
      <c r="V56" s="470"/>
      <c r="W56" s="470"/>
      <c r="X56" s="470"/>
      <c r="Y56" s="470"/>
      <c r="Z56" s="470"/>
      <c r="AA56" s="470"/>
      <c r="AB56" s="471"/>
      <c r="AC56" s="469"/>
      <c r="AD56" s="470"/>
      <c r="AE56" s="470"/>
      <c r="AF56" s="470"/>
      <c r="AG56" s="470"/>
      <c r="AH56" s="470"/>
      <c r="AI56" s="470"/>
      <c r="AJ56" s="470"/>
      <c r="AK56" s="470"/>
      <c r="AL56" s="471"/>
      <c r="AM56" s="300"/>
      <c r="AN56" s="548"/>
      <c r="AO56" s="548"/>
      <c r="AP56" s="548"/>
      <c r="AQ56" s="548"/>
      <c r="AR56" s="548"/>
      <c r="AS56" s="548"/>
      <c r="AT56" s="548"/>
      <c r="AU56" s="548"/>
      <c r="AV56" s="548"/>
      <c r="AW56" s="307"/>
      <c r="AX56" s="140"/>
      <c r="AY56" s="142"/>
      <c r="AZ56" s="147"/>
      <c r="BA56" s="147"/>
      <c r="BB56" s="147"/>
      <c r="BC56" s="147"/>
      <c r="BD56" s="148"/>
      <c r="BE56" s="148"/>
      <c r="BF56" s="148"/>
      <c r="BG56" s="148"/>
      <c r="BH56" s="148"/>
      <c r="BI56" s="148"/>
      <c r="BJ56" s="140"/>
    </row>
    <row r="57" spans="2:81" ht="12" customHeight="1" x14ac:dyDescent="0.25">
      <c r="B57" s="483"/>
      <c r="C57" s="484"/>
      <c r="D57" s="484"/>
      <c r="E57" s="484"/>
      <c r="F57" s="484"/>
      <c r="G57" s="484"/>
      <c r="H57" s="484"/>
      <c r="I57" s="484"/>
      <c r="J57" s="484"/>
      <c r="K57" s="484"/>
      <c r="L57" s="484"/>
      <c r="M57" s="484"/>
      <c r="N57" s="484"/>
      <c r="O57" s="484"/>
      <c r="P57" s="484"/>
      <c r="Q57" s="484"/>
      <c r="R57" s="472"/>
      <c r="S57" s="473"/>
      <c r="T57" s="473"/>
      <c r="U57" s="473"/>
      <c r="V57" s="473"/>
      <c r="W57" s="473"/>
      <c r="X57" s="473"/>
      <c r="Y57" s="473"/>
      <c r="Z57" s="473"/>
      <c r="AA57" s="473"/>
      <c r="AB57" s="474"/>
      <c r="AC57" s="472"/>
      <c r="AD57" s="473"/>
      <c r="AE57" s="473"/>
      <c r="AF57" s="473"/>
      <c r="AG57" s="473"/>
      <c r="AH57" s="473"/>
      <c r="AI57" s="473"/>
      <c r="AJ57" s="473"/>
      <c r="AK57" s="473"/>
      <c r="AL57" s="474"/>
      <c r="AM57" s="300"/>
      <c r="AN57" s="548"/>
      <c r="AO57" s="548"/>
      <c r="AP57" s="548"/>
      <c r="AQ57" s="548"/>
      <c r="AR57" s="548"/>
      <c r="AS57" s="548"/>
      <c r="AT57" s="548"/>
      <c r="AU57" s="548"/>
      <c r="AV57" s="548"/>
      <c r="AW57" s="307"/>
      <c r="AX57" s="140"/>
      <c r="AY57" s="140"/>
      <c r="AZ57" s="475"/>
      <c r="BA57" s="475"/>
      <c r="BB57" s="475"/>
      <c r="BC57" s="475"/>
      <c r="BD57" s="475"/>
      <c r="BE57" s="475"/>
      <c r="BF57" s="475"/>
      <c r="BG57" s="475"/>
      <c r="BH57" s="475"/>
      <c r="BI57" s="475"/>
    </row>
    <row r="58" spans="2:81" ht="12" customHeight="1" x14ac:dyDescent="0.25">
      <c r="B58" s="481"/>
      <c r="C58" s="482"/>
      <c r="D58" s="482"/>
      <c r="E58" s="482"/>
      <c r="F58" s="482"/>
      <c r="G58" s="482"/>
      <c r="H58" s="482"/>
      <c r="I58" s="482"/>
      <c r="J58" s="482"/>
      <c r="K58" s="482"/>
      <c r="L58" s="482"/>
      <c r="M58" s="482"/>
      <c r="N58" s="482"/>
      <c r="O58" s="482"/>
      <c r="P58" s="482"/>
      <c r="Q58" s="482"/>
      <c r="R58" s="469"/>
      <c r="S58" s="470"/>
      <c r="T58" s="470"/>
      <c r="U58" s="470"/>
      <c r="V58" s="470"/>
      <c r="W58" s="470"/>
      <c r="X58" s="470"/>
      <c r="Y58" s="470"/>
      <c r="Z58" s="470"/>
      <c r="AA58" s="470"/>
      <c r="AB58" s="471"/>
      <c r="AC58" s="469"/>
      <c r="AD58" s="470"/>
      <c r="AE58" s="470"/>
      <c r="AF58" s="470"/>
      <c r="AG58" s="470"/>
      <c r="AH58" s="470"/>
      <c r="AI58" s="470"/>
      <c r="AJ58" s="470"/>
      <c r="AK58" s="470"/>
      <c r="AL58" s="471"/>
      <c r="AM58" s="300"/>
      <c r="AN58" s="548"/>
      <c r="AO58" s="548"/>
      <c r="AP58" s="548"/>
      <c r="AQ58" s="548"/>
      <c r="AR58" s="548"/>
      <c r="AS58" s="548"/>
      <c r="AT58" s="548"/>
      <c r="AU58" s="548"/>
      <c r="AV58" s="548"/>
      <c r="AW58" s="309"/>
      <c r="AY58" s="140"/>
      <c r="AZ58" s="146">
        <f>SUM(AC22:AL65)+AN30</f>
        <v>0</v>
      </c>
      <c r="BA58" s="144"/>
      <c r="BB58" s="144"/>
      <c r="BC58" s="144"/>
      <c r="BD58" s="144"/>
      <c r="BE58" s="144"/>
      <c r="BF58" s="144"/>
      <c r="BG58" s="144"/>
      <c r="BH58" s="144"/>
      <c r="BI58" s="144"/>
    </row>
    <row r="59" spans="2:81" ht="12" customHeight="1" x14ac:dyDescent="0.2">
      <c r="B59" s="483"/>
      <c r="C59" s="484"/>
      <c r="D59" s="484"/>
      <c r="E59" s="484"/>
      <c r="F59" s="484"/>
      <c r="G59" s="484"/>
      <c r="H59" s="484"/>
      <c r="I59" s="484"/>
      <c r="J59" s="484"/>
      <c r="K59" s="484"/>
      <c r="L59" s="484"/>
      <c r="M59" s="484"/>
      <c r="N59" s="484"/>
      <c r="O59" s="484"/>
      <c r="P59" s="484"/>
      <c r="Q59" s="484"/>
      <c r="R59" s="472"/>
      <c r="S59" s="473"/>
      <c r="T59" s="473"/>
      <c r="U59" s="473"/>
      <c r="V59" s="473"/>
      <c r="W59" s="473"/>
      <c r="X59" s="473"/>
      <c r="Y59" s="473"/>
      <c r="Z59" s="473"/>
      <c r="AA59" s="473"/>
      <c r="AB59" s="474"/>
      <c r="AC59" s="472"/>
      <c r="AD59" s="473"/>
      <c r="AE59" s="473"/>
      <c r="AF59" s="473"/>
      <c r="AG59" s="473"/>
      <c r="AH59" s="473"/>
      <c r="AI59" s="473"/>
      <c r="AJ59" s="473"/>
      <c r="AK59" s="473"/>
      <c r="AL59" s="474"/>
      <c r="AM59" s="300"/>
      <c r="AN59" s="548"/>
      <c r="AO59" s="548"/>
      <c r="AP59" s="548"/>
      <c r="AQ59" s="548"/>
      <c r="AR59" s="548"/>
      <c r="AS59" s="548"/>
      <c r="AT59" s="548"/>
      <c r="AU59" s="548"/>
      <c r="AV59" s="548"/>
      <c r="AW59" s="309"/>
      <c r="AX59" s="142"/>
      <c r="AY59" s="140"/>
      <c r="AZ59" s="475" t="e" cm="1">
        <f t="array" ref="AZ59">SUM(AC22:AL65+AN30)</f>
        <v>#VALUE!</v>
      </c>
      <c r="BA59" s="476"/>
      <c r="BB59" s="476"/>
      <c r="BC59" s="476"/>
      <c r="BD59" s="476"/>
      <c r="BE59" s="476"/>
      <c r="BF59" s="476"/>
      <c r="BG59" s="476"/>
      <c r="BH59" s="144"/>
      <c r="BI59" s="144"/>
    </row>
    <row r="60" spans="2:81" ht="12" customHeight="1" x14ac:dyDescent="0.2">
      <c r="B60" s="481"/>
      <c r="C60" s="482"/>
      <c r="D60" s="482"/>
      <c r="E60" s="482"/>
      <c r="F60" s="482"/>
      <c r="G60" s="482"/>
      <c r="H60" s="482"/>
      <c r="I60" s="482"/>
      <c r="J60" s="482"/>
      <c r="K60" s="482"/>
      <c r="L60" s="482"/>
      <c r="M60" s="482"/>
      <c r="N60" s="482"/>
      <c r="O60" s="482"/>
      <c r="P60" s="482"/>
      <c r="Q60" s="482"/>
      <c r="R60" s="469"/>
      <c r="S60" s="470"/>
      <c r="T60" s="470"/>
      <c r="U60" s="470"/>
      <c r="V60" s="470"/>
      <c r="W60" s="470"/>
      <c r="X60" s="470"/>
      <c r="Y60" s="470"/>
      <c r="Z60" s="470"/>
      <c r="AA60" s="470"/>
      <c r="AB60" s="471"/>
      <c r="AC60" s="469"/>
      <c r="AD60" s="470"/>
      <c r="AE60" s="470"/>
      <c r="AF60" s="470"/>
      <c r="AG60" s="470"/>
      <c r="AH60" s="470"/>
      <c r="AI60" s="470"/>
      <c r="AJ60" s="470"/>
      <c r="AK60" s="470"/>
      <c r="AL60" s="471"/>
      <c r="AM60" s="300"/>
      <c r="AN60" s="548"/>
      <c r="AO60" s="548"/>
      <c r="AP60" s="548"/>
      <c r="AQ60" s="548"/>
      <c r="AR60" s="548"/>
      <c r="AS60" s="548"/>
      <c r="AT60" s="548"/>
      <c r="AU60" s="548"/>
      <c r="AV60" s="548"/>
      <c r="AW60" s="309"/>
      <c r="AX60" s="142"/>
      <c r="AY60" s="140"/>
      <c r="AZ60" s="140"/>
    </row>
    <row r="61" spans="2:81" ht="12" customHeight="1" x14ac:dyDescent="0.2">
      <c r="B61" s="483"/>
      <c r="C61" s="484"/>
      <c r="D61" s="484"/>
      <c r="E61" s="484"/>
      <c r="F61" s="484"/>
      <c r="G61" s="484"/>
      <c r="H61" s="484"/>
      <c r="I61" s="484"/>
      <c r="J61" s="484"/>
      <c r="K61" s="484"/>
      <c r="L61" s="484"/>
      <c r="M61" s="484"/>
      <c r="N61" s="484"/>
      <c r="O61" s="484"/>
      <c r="P61" s="484"/>
      <c r="Q61" s="484"/>
      <c r="R61" s="472"/>
      <c r="S61" s="473"/>
      <c r="T61" s="473"/>
      <c r="U61" s="473"/>
      <c r="V61" s="473"/>
      <c r="W61" s="473"/>
      <c r="X61" s="473"/>
      <c r="Y61" s="473"/>
      <c r="Z61" s="473"/>
      <c r="AA61" s="473"/>
      <c r="AB61" s="474"/>
      <c r="AC61" s="472"/>
      <c r="AD61" s="473"/>
      <c r="AE61" s="473"/>
      <c r="AF61" s="473"/>
      <c r="AG61" s="473"/>
      <c r="AH61" s="473"/>
      <c r="AI61" s="473"/>
      <c r="AJ61" s="473"/>
      <c r="AK61" s="473"/>
      <c r="AL61" s="474"/>
      <c r="AM61" s="300"/>
      <c r="AN61" s="548"/>
      <c r="AO61" s="548"/>
      <c r="AP61" s="548"/>
      <c r="AQ61" s="548"/>
      <c r="AR61" s="548"/>
      <c r="AS61" s="548"/>
      <c r="AT61" s="548"/>
      <c r="AU61" s="548"/>
      <c r="AV61" s="548"/>
      <c r="AW61" s="309"/>
      <c r="AX61" s="142"/>
      <c r="AY61" s="140"/>
      <c r="AZ61" s="140"/>
    </row>
    <row r="62" spans="2:81" ht="12" customHeight="1" x14ac:dyDescent="0.2">
      <c r="B62" s="481"/>
      <c r="C62" s="482"/>
      <c r="D62" s="482"/>
      <c r="E62" s="482"/>
      <c r="F62" s="482"/>
      <c r="G62" s="482"/>
      <c r="H62" s="482"/>
      <c r="I62" s="482"/>
      <c r="J62" s="482"/>
      <c r="K62" s="482"/>
      <c r="L62" s="482"/>
      <c r="M62" s="482"/>
      <c r="N62" s="482"/>
      <c r="O62" s="482"/>
      <c r="P62" s="482"/>
      <c r="Q62" s="482"/>
      <c r="R62" s="469"/>
      <c r="S62" s="470"/>
      <c r="T62" s="470"/>
      <c r="U62" s="470"/>
      <c r="V62" s="470"/>
      <c r="W62" s="470"/>
      <c r="X62" s="470"/>
      <c r="Y62" s="470"/>
      <c r="Z62" s="470"/>
      <c r="AA62" s="470"/>
      <c r="AB62" s="471"/>
      <c r="AC62" s="469"/>
      <c r="AD62" s="470"/>
      <c r="AE62" s="470"/>
      <c r="AF62" s="470"/>
      <c r="AG62" s="470"/>
      <c r="AH62" s="470"/>
      <c r="AI62" s="470"/>
      <c r="AJ62" s="470"/>
      <c r="AK62" s="470"/>
      <c r="AL62" s="471"/>
      <c r="AM62" s="300"/>
      <c r="AN62" s="548"/>
      <c r="AO62" s="548"/>
      <c r="AP62" s="548"/>
      <c r="AQ62" s="548"/>
      <c r="AR62" s="548"/>
      <c r="AS62" s="548"/>
      <c r="AT62" s="548"/>
      <c r="AU62" s="548"/>
      <c r="AV62" s="548"/>
      <c r="AW62" s="309"/>
      <c r="AX62" s="142"/>
      <c r="AY62" s="140"/>
      <c r="AZ62" s="140"/>
    </row>
    <row r="63" spans="2:81" ht="12" customHeight="1" x14ac:dyDescent="0.2">
      <c r="B63" s="483"/>
      <c r="C63" s="484"/>
      <c r="D63" s="484"/>
      <c r="E63" s="484"/>
      <c r="F63" s="484"/>
      <c r="G63" s="484"/>
      <c r="H63" s="484"/>
      <c r="I63" s="484"/>
      <c r="J63" s="484"/>
      <c r="K63" s="484"/>
      <c r="L63" s="484"/>
      <c r="M63" s="484"/>
      <c r="N63" s="484"/>
      <c r="O63" s="484"/>
      <c r="P63" s="484"/>
      <c r="Q63" s="484"/>
      <c r="R63" s="472"/>
      <c r="S63" s="473"/>
      <c r="T63" s="473"/>
      <c r="U63" s="473"/>
      <c r="V63" s="473"/>
      <c r="W63" s="473"/>
      <c r="X63" s="473"/>
      <c r="Y63" s="473"/>
      <c r="Z63" s="473"/>
      <c r="AA63" s="473"/>
      <c r="AB63" s="474"/>
      <c r="AC63" s="472"/>
      <c r="AD63" s="473"/>
      <c r="AE63" s="473"/>
      <c r="AF63" s="473"/>
      <c r="AG63" s="473"/>
      <c r="AH63" s="473"/>
      <c r="AI63" s="473"/>
      <c r="AJ63" s="473"/>
      <c r="AK63" s="473"/>
      <c r="AL63" s="474"/>
      <c r="AM63" s="300"/>
      <c r="AN63" s="548"/>
      <c r="AO63" s="548"/>
      <c r="AP63" s="548"/>
      <c r="AQ63" s="548"/>
      <c r="AR63" s="548"/>
      <c r="AS63" s="548"/>
      <c r="AT63" s="548"/>
      <c r="AU63" s="548"/>
      <c r="AV63" s="548"/>
      <c r="AW63" s="309"/>
      <c r="AX63" s="142"/>
      <c r="AY63" s="140"/>
      <c r="AZ63" s="140"/>
    </row>
    <row r="64" spans="2:81" ht="12" customHeight="1" x14ac:dyDescent="0.2">
      <c r="B64" s="485"/>
      <c r="C64" s="486"/>
      <c r="D64" s="486"/>
      <c r="E64" s="486"/>
      <c r="F64" s="486"/>
      <c r="G64" s="486"/>
      <c r="H64" s="486"/>
      <c r="I64" s="486"/>
      <c r="J64" s="486"/>
      <c r="K64" s="486"/>
      <c r="L64" s="486"/>
      <c r="M64" s="486"/>
      <c r="N64" s="486"/>
      <c r="O64" s="486"/>
      <c r="P64" s="486"/>
      <c r="Q64" s="486"/>
      <c r="R64" s="469"/>
      <c r="S64" s="470"/>
      <c r="T64" s="470"/>
      <c r="U64" s="470"/>
      <c r="V64" s="470"/>
      <c r="W64" s="470"/>
      <c r="X64" s="470"/>
      <c r="Y64" s="470"/>
      <c r="Z64" s="470"/>
      <c r="AA64" s="470"/>
      <c r="AB64" s="471"/>
      <c r="AC64" s="469"/>
      <c r="AD64" s="470"/>
      <c r="AE64" s="470"/>
      <c r="AF64" s="470"/>
      <c r="AG64" s="470"/>
      <c r="AH64" s="470"/>
      <c r="AI64" s="470"/>
      <c r="AJ64" s="470"/>
      <c r="AK64" s="470"/>
      <c r="AL64" s="471"/>
      <c r="AM64" s="300"/>
      <c r="AN64" s="548"/>
      <c r="AO64" s="548"/>
      <c r="AP64" s="548"/>
      <c r="AQ64" s="548"/>
      <c r="AR64" s="548"/>
      <c r="AS64" s="548"/>
      <c r="AT64" s="548"/>
      <c r="AU64" s="548"/>
      <c r="AV64" s="548"/>
      <c r="AW64" s="309"/>
      <c r="AX64" s="142"/>
      <c r="AY64" s="140"/>
      <c r="AZ64" s="140"/>
    </row>
    <row r="65" spans="2:62" ht="12" customHeight="1" x14ac:dyDescent="0.2">
      <c r="B65" s="487"/>
      <c r="C65" s="488"/>
      <c r="D65" s="488"/>
      <c r="E65" s="488"/>
      <c r="F65" s="488"/>
      <c r="G65" s="488"/>
      <c r="H65" s="488"/>
      <c r="I65" s="488"/>
      <c r="J65" s="488"/>
      <c r="K65" s="488"/>
      <c r="L65" s="488"/>
      <c r="M65" s="488"/>
      <c r="N65" s="488"/>
      <c r="O65" s="488"/>
      <c r="P65" s="488"/>
      <c r="Q65" s="488"/>
      <c r="R65" s="472"/>
      <c r="S65" s="473"/>
      <c r="T65" s="473"/>
      <c r="U65" s="473"/>
      <c r="V65" s="473"/>
      <c r="W65" s="473"/>
      <c r="X65" s="473"/>
      <c r="Y65" s="473"/>
      <c r="Z65" s="473"/>
      <c r="AA65" s="473"/>
      <c r="AB65" s="474"/>
      <c r="AC65" s="472"/>
      <c r="AD65" s="473"/>
      <c r="AE65" s="473"/>
      <c r="AF65" s="473"/>
      <c r="AG65" s="473"/>
      <c r="AH65" s="473"/>
      <c r="AI65" s="473"/>
      <c r="AJ65" s="473"/>
      <c r="AK65" s="473"/>
      <c r="AL65" s="474"/>
      <c r="AM65" s="311"/>
      <c r="AN65" s="548"/>
      <c r="AO65" s="548"/>
      <c r="AP65" s="548"/>
      <c r="AQ65" s="548"/>
      <c r="AR65" s="548"/>
      <c r="AS65" s="548"/>
      <c r="AT65" s="548"/>
      <c r="AU65" s="548"/>
      <c r="AV65" s="548"/>
      <c r="AW65" s="314"/>
      <c r="AX65" s="142"/>
      <c r="AY65" s="140"/>
      <c r="AZ65" s="140"/>
    </row>
    <row r="66" spans="2:62" ht="12" customHeight="1" x14ac:dyDescent="0.25">
      <c r="B66" s="485"/>
      <c r="C66" s="549"/>
      <c r="D66" s="549"/>
      <c r="E66" s="549"/>
      <c r="F66" s="549"/>
      <c r="G66" s="549"/>
      <c r="H66" s="549"/>
      <c r="I66" s="549"/>
      <c r="J66" s="549"/>
      <c r="K66" s="549"/>
      <c r="L66" s="549"/>
      <c r="M66" s="549"/>
      <c r="N66" s="549"/>
      <c r="O66" s="549"/>
      <c r="P66" s="549"/>
      <c r="Q66" s="550"/>
      <c r="R66" s="469"/>
      <c r="S66" s="470"/>
      <c r="T66" s="470"/>
      <c r="U66" s="470"/>
      <c r="V66" s="470"/>
      <c r="W66" s="470"/>
      <c r="X66" s="470"/>
      <c r="Y66" s="470"/>
      <c r="Z66" s="470"/>
      <c r="AA66" s="470"/>
      <c r="AB66" s="471"/>
      <c r="AC66" s="469"/>
      <c r="AD66" s="470"/>
      <c r="AE66" s="470"/>
      <c r="AF66" s="470"/>
      <c r="AG66" s="470"/>
      <c r="AH66" s="470"/>
      <c r="AI66" s="470"/>
      <c r="AJ66" s="470"/>
      <c r="AK66" s="470"/>
      <c r="AL66" s="471"/>
      <c r="AM66" s="300"/>
      <c r="AN66" s="548"/>
      <c r="AO66" s="548"/>
      <c r="AP66" s="548"/>
      <c r="AQ66" s="548"/>
      <c r="AR66" s="548"/>
      <c r="AS66" s="548"/>
      <c r="AT66" s="548"/>
      <c r="AU66" s="548"/>
      <c r="AV66" s="548"/>
      <c r="AW66" s="307"/>
      <c r="AX66" s="140"/>
      <c r="AZ66" s="144"/>
      <c r="BA66" s="144"/>
      <c r="BB66" s="144"/>
      <c r="BC66" s="144"/>
      <c r="BD66" s="144"/>
      <c r="BE66" s="144"/>
      <c r="BF66" s="144"/>
      <c r="BG66" s="144"/>
      <c r="BH66" s="144"/>
      <c r="BI66" s="144"/>
    </row>
    <row r="67" spans="2:62" ht="12" customHeight="1" x14ac:dyDescent="0.25">
      <c r="B67" s="551"/>
      <c r="C67" s="552"/>
      <c r="D67" s="552"/>
      <c r="E67" s="552"/>
      <c r="F67" s="552"/>
      <c r="G67" s="552"/>
      <c r="H67" s="552"/>
      <c r="I67" s="552"/>
      <c r="J67" s="552"/>
      <c r="K67" s="552"/>
      <c r="L67" s="552"/>
      <c r="M67" s="552"/>
      <c r="N67" s="552"/>
      <c r="O67" s="552"/>
      <c r="P67" s="552"/>
      <c r="Q67" s="553"/>
      <c r="R67" s="472"/>
      <c r="S67" s="473"/>
      <c r="T67" s="473"/>
      <c r="U67" s="473"/>
      <c r="V67" s="473"/>
      <c r="W67" s="473"/>
      <c r="X67" s="473"/>
      <c r="Y67" s="473"/>
      <c r="Z67" s="473"/>
      <c r="AA67" s="473"/>
      <c r="AB67" s="474"/>
      <c r="AC67" s="472"/>
      <c r="AD67" s="473"/>
      <c r="AE67" s="473"/>
      <c r="AF67" s="473"/>
      <c r="AG67" s="473"/>
      <c r="AH67" s="473"/>
      <c r="AI67" s="473"/>
      <c r="AJ67" s="473"/>
      <c r="AK67" s="473"/>
      <c r="AL67" s="474"/>
      <c r="AM67" s="300"/>
      <c r="AN67" s="548"/>
      <c r="AO67" s="548"/>
      <c r="AP67" s="548"/>
      <c r="AQ67" s="548"/>
      <c r="AR67" s="548"/>
      <c r="AS67" s="548"/>
      <c r="AT67" s="548"/>
      <c r="AU67" s="548"/>
      <c r="AV67" s="548"/>
      <c r="AW67" s="307"/>
      <c r="AX67" s="140"/>
      <c r="AZ67" s="144"/>
      <c r="BA67" s="144"/>
      <c r="BB67" s="144"/>
      <c r="BC67" s="144"/>
      <c r="BD67" s="144"/>
      <c r="BE67" s="144"/>
      <c r="BF67" s="144"/>
      <c r="BG67" s="144"/>
      <c r="BH67" s="144"/>
      <c r="BI67" s="144"/>
    </row>
    <row r="68" spans="2:62" ht="12" customHeight="1" x14ac:dyDescent="0.25">
      <c r="B68" s="485"/>
      <c r="C68" s="549"/>
      <c r="D68" s="549"/>
      <c r="E68" s="549"/>
      <c r="F68" s="549"/>
      <c r="G68" s="549"/>
      <c r="H68" s="549"/>
      <c r="I68" s="549"/>
      <c r="J68" s="549"/>
      <c r="K68" s="549"/>
      <c r="L68" s="549"/>
      <c r="M68" s="549"/>
      <c r="N68" s="549"/>
      <c r="O68" s="549"/>
      <c r="P68" s="549"/>
      <c r="Q68" s="550"/>
      <c r="R68" s="469"/>
      <c r="S68" s="470"/>
      <c r="T68" s="470"/>
      <c r="U68" s="470"/>
      <c r="V68" s="470"/>
      <c r="W68" s="470"/>
      <c r="X68" s="470"/>
      <c r="Y68" s="470"/>
      <c r="Z68" s="470"/>
      <c r="AA68" s="470"/>
      <c r="AB68" s="471"/>
      <c r="AC68" s="469"/>
      <c r="AD68" s="470"/>
      <c r="AE68" s="470"/>
      <c r="AF68" s="470"/>
      <c r="AG68" s="470"/>
      <c r="AH68" s="470"/>
      <c r="AI68" s="470"/>
      <c r="AJ68" s="470"/>
      <c r="AK68" s="470"/>
      <c r="AL68" s="471"/>
      <c r="AM68" s="300"/>
      <c r="AN68" s="548"/>
      <c r="AO68" s="548"/>
      <c r="AP68" s="548"/>
      <c r="AQ68" s="548"/>
      <c r="AR68" s="548"/>
      <c r="AS68" s="548"/>
      <c r="AT68" s="548"/>
      <c r="AU68" s="548"/>
      <c r="AV68" s="548"/>
      <c r="AW68" s="307"/>
      <c r="AX68" s="140"/>
      <c r="AZ68" s="144"/>
      <c r="BA68" s="144"/>
      <c r="BB68" s="144"/>
      <c r="BC68" s="144"/>
      <c r="BD68" s="144"/>
      <c r="BE68" s="144"/>
      <c r="BF68" s="144"/>
      <c r="BG68" s="144"/>
      <c r="BH68" s="144"/>
      <c r="BI68" s="144"/>
    </row>
    <row r="69" spans="2:62" ht="12" customHeight="1" x14ac:dyDescent="0.25">
      <c r="B69" s="551"/>
      <c r="C69" s="552"/>
      <c r="D69" s="552"/>
      <c r="E69" s="552"/>
      <c r="F69" s="552"/>
      <c r="G69" s="552"/>
      <c r="H69" s="552"/>
      <c r="I69" s="552"/>
      <c r="J69" s="552"/>
      <c r="K69" s="552"/>
      <c r="L69" s="552"/>
      <c r="M69" s="552"/>
      <c r="N69" s="552"/>
      <c r="O69" s="552"/>
      <c r="P69" s="552"/>
      <c r="Q69" s="553"/>
      <c r="R69" s="472"/>
      <c r="S69" s="473"/>
      <c r="T69" s="473"/>
      <c r="U69" s="473"/>
      <c r="V69" s="473"/>
      <c r="W69" s="473"/>
      <c r="X69" s="473"/>
      <c r="Y69" s="473"/>
      <c r="Z69" s="473"/>
      <c r="AA69" s="473"/>
      <c r="AB69" s="474"/>
      <c r="AC69" s="472"/>
      <c r="AD69" s="473"/>
      <c r="AE69" s="473"/>
      <c r="AF69" s="473"/>
      <c r="AG69" s="473"/>
      <c r="AH69" s="473"/>
      <c r="AI69" s="473"/>
      <c r="AJ69" s="473"/>
      <c r="AK69" s="473"/>
      <c r="AL69" s="474"/>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81"/>
      <c r="C70" s="482"/>
      <c r="D70" s="482"/>
      <c r="E70" s="482"/>
      <c r="F70" s="482"/>
      <c r="G70" s="482"/>
      <c r="H70" s="482"/>
      <c r="I70" s="482"/>
      <c r="J70" s="482"/>
      <c r="K70" s="482"/>
      <c r="L70" s="482"/>
      <c r="M70" s="482"/>
      <c r="N70" s="482"/>
      <c r="O70" s="482"/>
      <c r="P70" s="482"/>
      <c r="Q70" s="482"/>
      <c r="R70" s="469"/>
      <c r="S70" s="470"/>
      <c r="T70" s="470"/>
      <c r="U70" s="470"/>
      <c r="V70" s="470"/>
      <c r="W70" s="470"/>
      <c r="X70" s="470"/>
      <c r="Y70" s="470"/>
      <c r="Z70" s="470"/>
      <c r="AA70" s="470"/>
      <c r="AB70" s="471"/>
      <c r="AC70" s="469"/>
      <c r="AD70" s="470"/>
      <c r="AE70" s="470"/>
      <c r="AF70" s="470"/>
      <c r="AG70" s="470"/>
      <c r="AH70" s="470"/>
      <c r="AI70" s="470"/>
      <c r="AJ70" s="470"/>
      <c r="AK70" s="470"/>
      <c r="AL70" s="471"/>
      <c r="AM70" s="300"/>
      <c r="AN70" s="548"/>
      <c r="AO70" s="548"/>
      <c r="AP70" s="548"/>
      <c r="AQ70" s="548"/>
      <c r="AR70" s="548"/>
      <c r="AS70" s="548"/>
      <c r="AT70" s="548"/>
      <c r="AU70" s="548"/>
      <c r="AV70" s="548"/>
      <c r="AW70" s="307"/>
      <c r="AX70" s="140"/>
      <c r="AY70" s="142"/>
      <c r="AZ70" s="147"/>
      <c r="BA70" s="147"/>
      <c r="BB70" s="147"/>
      <c r="BC70" s="147"/>
      <c r="BD70" s="148"/>
      <c r="BE70" s="148"/>
      <c r="BF70" s="148"/>
      <c r="BG70" s="148"/>
      <c r="BH70" s="148"/>
      <c r="BI70" s="148"/>
      <c r="BJ70" s="140"/>
    </row>
    <row r="71" spans="2:62" ht="12" customHeight="1" x14ac:dyDescent="0.25">
      <c r="B71" s="483"/>
      <c r="C71" s="484"/>
      <c r="D71" s="484"/>
      <c r="E71" s="484"/>
      <c r="F71" s="484"/>
      <c r="G71" s="484"/>
      <c r="H71" s="484"/>
      <c r="I71" s="484"/>
      <c r="J71" s="484"/>
      <c r="K71" s="484"/>
      <c r="L71" s="484"/>
      <c r="M71" s="484"/>
      <c r="N71" s="484"/>
      <c r="O71" s="484"/>
      <c r="P71" s="484"/>
      <c r="Q71" s="484"/>
      <c r="R71" s="472"/>
      <c r="S71" s="473"/>
      <c r="T71" s="473"/>
      <c r="U71" s="473"/>
      <c r="V71" s="473"/>
      <c r="W71" s="473"/>
      <c r="X71" s="473"/>
      <c r="Y71" s="473"/>
      <c r="Z71" s="473"/>
      <c r="AA71" s="473"/>
      <c r="AB71" s="474"/>
      <c r="AC71" s="472"/>
      <c r="AD71" s="473"/>
      <c r="AE71" s="473"/>
      <c r="AF71" s="473"/>
      <c r="AG71" s="473"/>
      <c r="AH71" s="473"/>
      <c r="AI71" s="473"/>
      <c r="AJ71" s="473"/>
      <c r="AK71" s="473"/>
      <c r="AL71" s="474"/>
      <c r="AM71" s="300"/>
      <c r="AN71" s="548"/>
      <c r="AO71" s="548"/>
      <c r="AP71" s="548"/>
      <c r="AQ71" s="548"/>
      <c r="AR71" s="548"/>
      <c r="AS71" s="548"/>
      <c r="AT71" s="548"/>
      <c r="AU71" s="548"/>
      <c r="AV71" s="548"/>
      <c r="AW71" s="307"/>
      <c r="AX71" s="140"/>
      <c r="AY71" s="140"/>
      <c r="AZ71" s="475"/>
      <c r="BA71" s="475"/>
      <c r="BB71" s="475"/>
      <c r="BC71" s="475"/>
      <c r="BD71" s="475"/>
      <c r="BE71" s="475"/>
      <c r="BF71" s="475"/>
      <c r="BG71" s="475"/>
      <c r="BH71" s="475"/>
      <c r="BI71" s="475"/>
    </row>
    <row r="72" spans="2:62" ht="12" customHeight="1" x14ac:dyDescent="0.25">
      <c r="B72" s="481"/>
      <c r="C72" s="482"/>
      <c r="D72" s="482"/>
      <c r="E72" s="482"/>
      <c r="F72" s="482"/>
      <c r="G72" s="482"/>
      <c r="H72" s="482"/>
      <c r="I72" s="482"/>
      <c r="J72" s="482"/>
      <c r="K72" s="482"/>
      <c r="L72" s="482"/>
      <c r="M72" s="482"/>
      <c r="N72" s="482"/>
      <c r="O72" s="482"/>
      <c r="P72" s="482"/>
      <c r="Q72" s="482"/>
      <c r="R72" s="469"/>
      <c r="S72" s="470"/>
      <c r="T72" s="470"/>
      <c r="U72" s="470"/>
      <c r="V72" s="470"/>
      <c r="W72" s="470"/>
      <c r="X72" s="470"/>
      <c r="Y72" s="470"/>
      <c r="Z72" s="470"/>
      <c r="AA72" s="470"/>
      <c r="AB72" s="471"/>
      <c r="AC72" s="469"/>
      <c r="AD72" s="470"/>
      <c r="AE72" s="470"/>
      <c r="AF72" s="470"/>
      <c r="AG72" s="470"/>
      <c r="AH72" s="470"/>
      <c r="AI72" s="470"/>
      <c r="AJ72" s="470"/>
      <c r="AK72" s="470"/>
      <c r="AL72" s="471"/>
      <c r="AM72" s="300"/>
      <c r="AN72" s="548"/>
      <c r="AO72" s="548"/>
      <c r="AP72" s="548"/>
      <c r="AQ72" s="548"/>
      <c r="AR72" s="548"/>
      <c r="AS72" s="548"/>
      <c r="AT72" s="548"/>
      <c r="AU72" s="548"/>
      <c r="AV72" s="548"/>
      <c r="AW72" s="309"/>
      <c r="AY72" s="140"/>
      <c r="AZ72" s="146">
        <f>SUM(AC36:AL79)+AN44</f>
        <v>0</v>
      </c>
      <c r="BA72" s="144"/>
      <c r="BB72" s="144"/>
      <c r="BC72" s="144"/>
      <c r="BD72" s="144"/>
      <c r="BE72" s="144"/>
      <c r="BF72" s="144"/>
      <c r="BG72" s="144"/>
      <c r="BH72" s="144"/>
      <c r="BI72" s="144"/>
    </row>
    <row r="73" spans="2:62" ht="12" customHeight="1" x14ac:dyDescent="0.2">
      <c r="B73" s="483"/>
      <c r="C73" s="484"/>
      <c r="D73" s="484"/>
      <c r="E73" s="484"/>
      <c r="F73" s="484"/>
      <c r="G73" s="484"/>
      <c r="H73" s="484"/>
      <c r="I73" s="484"/>
      <c r="J73" s="484"/>
      <c r="K73" s="484"/>
      <c r="L73" s="484"/>
      <c r="M73" s="484"/>
      <c r="N73" s="484"/>
      <c r="O73" s="484"/>
      <c r="P73" s="484"/>
      <c r="Q73" s="484"/>
      <c r="R73" s="472"/>
      <c r="S73" s="473"/>
      <c r="T73" s="473"/>
      <c r="U73" s="473"/>
      <c r="V73" s="473"/>
      <c r="W73" s="473"/>
      <c r="X73" s="473"/>
      <c r="Y73" s="473"/>
      <c r="Z73" s="473"/>
      <c r="AA73" s="473"/>
      <c r="AB73" s="474"/>
      <c r="AC73" s="472"/>
      <c r="AD73" s="473"/>
      <c r="AE73" s="473"/>
      <c r="AF73" s="473"/>
      <c r="AG73" s="473"/>
      <c r="AH73" s="473"/>
      <c r="AI73" s="473"/>
      <c r="AJ73" s="473"/>
      <c r="AK73" s="473"/>
      <c r="AL73" s="474"/>
      <c r="AM73" s="300"/>
      <c r="AN73" s="310"/>
      <c r="AO73" s="310"/>
      <c r="AP73" s="310"/>
      <c r="AQ73" s="310"/>
      <c r="AR73" s="310"/>
      <c r="AS73" s="310"/>
      <c r="AT73" s="310"/>
      <c r="AU73" s="310"/>
      <c r="AV73" s="310"/>
      <c r="AW73" s="309"/>
      <c r="AX73" s="142"/>
      <c r="AY73" s="140"/>
      <c r="AZ73" s="475" cm="1">
        <f t="array" ref="AZ73">SUM(AC36:AL79+AN44)</f>
        <v>0</v>
      </c>
      <c r="BA73" s="476"/>
      <c r="BB73" s="476"/>
      <c r="BC73" s="476"/>
      <c r="BD73" s="476"/>
      <c r="BE73" s="476"/>
      <c r="BF73" s="476"/>
      <c r="BG73" s="476"/>
      <c r="BH73" s="144"/>
      <c r="BI73" s="144"/>
    </row>
    <row r="74" spans="2:62" ht="12" customHeight="1" x14ac:dyDescent="0.2">
      <c r="B74" s="481"/>
      <c r="C74" s="482"/>
      <c r="D74" s="482"/>
      <c r="E74" s="482"/>
      <c r="F74" s="482"/>
      <c r="G74" s="482"/>
      <c r="H74" s="482"/>
      <c r="I74" s="482"/>
      <c r="J74" s="482"/>
      <c r="K74" s="482"/>
      <c r="L74" s="482"/>
      <c r="M74" s="482"/>
      <c r="N74" s="482"/>
      <c r="O74" s="482"/>
      <c r="P74" s="482"/>
      <c r="Q74" s="482"/>
      <c r="R74" s="469"/>
      <c r="S74" s="470"/>
      <c r="T74" s="470"/>
      <c r="U74" s="470"/>
      <c r="V74" s="470"/>
      <c r="W74" s="470"/>
      <c r="X74" s="470"/>
      <c r="Y74" s="470"/>
      <c r="Z74" s="470"/>
      <c r="AA74" s="470"/>
      <c r="AB74" s="471"/>
      <c r="AC74" s="469"/>
      <c r="AD74" s="470"/>
      <c r="AE74" s="470"/>
      <c r="AF74" s="470"/>
      <c r="AG74" s="470"/>
      <c r="AH74" s="470"/>
      <c r="AI74" s="470"/>
      <c r="AJ74" s="470"/>
      <c r="AK74" s="470"/>
      <c r="AL74" s="471"/>
      <c r="AM74" s="300"/>
      <c r="AN74" s="310"/>
      <c r="AO74" s="310"/>
      <c r="AP74" s="310"/>
      <c r="AQ74" s="310"/>
      <c r="AR74" s="310"/>
      <c r="AS74" s="310"/>
      <c r="AT74" s="310"/>
      <c r="AU74" s="310"/>
      <c r="AV74" s="310"/>
      <c r="AW74" s="309"/>
      <c r="AX74" s="142"/>
      <c r="AY74" s="140"/>
      <c r="AZ74" s="140"/>
    </row>
    <row r="75" spans="2:62" ht="12" customHeight="1" x14ac:dyDescent="0.2">
      <c r="B75" s="483"/>
      <c r="C75" s="484"/>
      <c r="D75" s="484"/>
      <c r="E75" s="484"/>
      <c r="F75" s="484"/>
      <c r="G75" s="484"/>
      <c r="H75" s="484"/>
      <c r="I75" s="484"/>
      <c r="J75" s="484"/>
      <c r="K75" s="484"/>
      <c r="L75" s="484"/>
      <c r="M75" s="484"/>
      <c r="N75" s="484"/>
      <c r="O75" s="484"/>
      <c r="P75" s="484"/>
      <c r="Q75" s="484"/>
      <c r="R75" s="472"/>
      <c r="S75" s="473"/>
      <c r="T75" s="473"/>
      <c r="U75" s="473"/>
      <c r="V75" s="473"/>
      <c r="W75" s="473"/>
      <c r="X75" s="473"/>
      <c r="Y75" s="473"/>
      <c r="Z75" s="473"/>
      <c r="AA75" s="473"/>
      <c r="AB75" s="474"/>
      <c r="AC75" s="472"/>
      <c r="AD75" s="473"/>
      <c r="AE75" s="473"/>
      <c r="AF75" s="473"/>
      <c r="AG75" s="473"/>
      <c r="AH75" s="473"/>
      <c r="AI75" s="473"/>
      <c r="AJ75" s="473"/>
      <c r="AK75" s="473"/>
      <c r="AL75" s="474"/>
      <c r="AM75" s="300"/>
      <c r="AN75" s="308"/>
      <c r="AO75" s="308"/>
      <c r="AP75" s="308"/>
      <c r="AQ75" s="308"/>
      <c r="AR75" s="308"/>
      <c r="AS75" s="308"/>
      <c r="AT75" s="308"/>
      <c r="AU75" s="308"/>
      <c r="AV75" s="308"/>
      <c r="AW75" s="309"/>
      <c r="AX75" s="142"/>
      <c r="AY75" s="140"/>
      <c r="AZ75" s="140"/>
    </row>
    <row r="76" spans="2:62" ht="12" customHeight="1" x14ac:dyDescent="0.2">
      <c r="B76" s="481"/>
      <c r="C76" s="482"/>
      <c r="D76" s="482"/>
      <c r="E76" s="482"/>
      <c r="F76" s="482"/>
      <c r="G76" s="482"/>
      <c r="H76" s="482"/>
      <c r="I76" s="482"/>
      <c r="J76" s="482"/>
      <c r="K76" s="482"/>
      <c r="L76" s="482"/>
      <c r="M76" s="482"/>
      <c r="N76" s="482"/>
      <c r="O76" s="482"/>
      <c r="P76" s="482"/>
      <c r="Q76" s="482"/>
      <c r="R76" s="469"/>
      <c r="S76" s="470"/>
      <c r="T76" s="470"/>
      <c r="U76" s="470"/>
      <c r="V76" s="470"/>
      <c r="W76" s="470"/>
      <c r="X76" s="470"/>
      <c r="Y76" s="470"/>
      <c r="Z76" s="470"/>
      <c r="AA76" s="470"/>
      <c r="AB76" s="471"/>
      <c r="AC76" s="469"/>
      <c r="AD76" s="470"/>
      <c r="AE76" s="470"/>
      <c r="AF76" s="470"/>
      <c r="AG76" s="470"/>
      <c r="AH76" s="470"/>
      <c r="AI76" s="470"/>
      <c r="AJ76" s="470"/>
      <c r="AK76" s="470"/>
      <c r="AL76" s="471"/>
      <c r="AM76" s="300"/>
      <c r="AN76" s="308"/>
      <c r="AO76" s="308"/>
      <c r="AP76" s="308"/>
      <c r="AQ76" s="308"/>
      <c r="AR76" s="308"/>
      <c r="AS76" s="308"/>
      <c r="AT76" s="308"/>
      <c r="AU76" s="308"/>
      <c r="AV76" s="308"/>
      <c r="AW76" s="309"/>
      <c r="AX76" s="142"/>
      <c r="AY76" s="140"/>
      <c r="AZ76" s="140"/>
    </row>
    <row r="77" spans="2:62" ht="12" customHeight="1" x14ac:dyDescent="0.2">
      <c r="B77" s="483"/>
      <c r="C77" s="484"/>
      <c r="D77" s="484"/>
      <c r="E77" s="484"/>
      <c r="F77" s="484"/>
      <c r="G77" s="484"/>
      <c r="H77" s="484"/>
      <c r="I77" s="484"/>
      <c r="J77" s="484"/>
      <c r="K77" s="484"/>
      <c r="L77" s="484"/>
      <c r="M77" s="484"/>
      <c r="N77" s="484"/>
      <c r="O77" s="484"/>
      <c r="P77" s="484"/>
      <c r="Q77" s="484"/>
      <c r="R77" s="472"/>
      <c r="S77" s="473"/>
      <c r="T77" s="473"/>
      <c r="U77" s="473"/>
      <c r="V77" s="473"/>
      <c r="W77" s="473"/>
      <c r="X77" s="473"/>
      <c r="Y77" s="473"/>
      <c r="Z77" s="473"/>
      <c r="AA77" s="473"/>
      <c r="AB77" s="474"/>
      <c r="AC77" s="472"/>
      <c r="AD77" s="473"/>
      <c r="AE77" s="473"/>
      <c r="AF77" s="473"/>
      <c r="AG77" s="473"/>
      <c r="AH77" s="473"/>
      <c r="AI77" s="473"/>
      <c r="AJ77" s="473"/>
      <c r="AK77" s="473"/>
      <c r="AL77" s="474"/>
      <c r="AM77" s="300"/>
      <c r="AN77" s="308"/>
      <c r="AO77" s="308"/>
      <c r="AP77" s="308"/>
      <c r="AQ77" s="308"/>
      <c r="AR77" s="308"/>
      <c r="AS77" s="308"/>
      <c r="AT77" s="308"/>
      <c r="AU77" s="308"/>
      <c r="AV77" s="308"/>
      <c r="AW77" s="309"/>
      <c r="AX77" s="142"/>
      <c r="AY77" s="140"/>
      <c r="AZ77" s="140"/>
    </row>
    <row r="78" spans="2:62" ht="12" customHeight="1" x14ac:dyDescent="0.2">
      <c r="B78" s="485"/>
      <c r="C78" s="486"/>
      <c r="D78" s="486"/>
      <c r="E78" s="486"/>
      <c r="F78" s="486"/>
      <c r="G78" s="486"/>
      <c r="H78" s="486"/>
      <c r="I78" s="486"/>
      <c r="J78" s="486"/>
      <c r="K78" s="486"/>
      <c r="L78" s="486"/>
      <c r="M78" s="486"/>
      <c r="N78" s="486"/>
      <c r="O78" s="486"/>
      <c r="P78" s="486"/>
      <c r="Q78" s="486"/>
      <c r="R78" s="469"/>
      <c r="S78" s="470"/>
      <c r="T78" s="470"/>
      <c r="U78" s="470"/>
      <c r="V78" s="470"/>
      <c r="W78" s="470"/>
      <c r="X78" s="470"/>
      <c r="Y78" s="470"/>
      <c r="Z78" s="470"/>
      <c r="AA78" s="470"/>
      <c r="AB78" s="471"/>
      <c r="AC78" s="469"/>
      <c r="AD78" s="470"/>
      <c r="AE78" s="470"/>
      <c r="AF78" s="470"/>
      <c r="AG78" s="470"/>
      <c r="AH78" s="470"/>
      <c r="AI78" s="470"/>
      <c r="AJ78" s="470"/>
      <c r="AK78" s="470"/>
      <c r="AL78" s="471"/>
      <c r="AM78" s="300"/>
      <c r="AN78" s="308"/>
      <c r="AO78" s="308"/>
      <c r="AP78" s="308"/>
      <c r="AQ78" s="308"/>
      <c r="AR78" s="308"/>
      <c r="AS78" s="308"/>
      <c r="AT78" s="308"/>
      <c r="AU78" s="308"/>
      <c r="AV78" s="308"/>
      <c r="AW78" s="309"/>
      <c r="AX78" s="142"/>
      <c r="AY78" s="140"/>
      <c r="AZ78" s="140"/>
    </row>
    <row r="79" spans="2:62" ht="12" customHeight="1" x14ac:dyDescent="0.2">
      <c r="B79" s="487"/>
      <c r="C79" s="488"/>
      <c r="D79" s="488"/>
      <c r="E79" s="488"/>
      <c r="F79" s="488"/>
      <c r="G79" s="488"/>
      <c r="H79" s="488"/>
      <c r="I79" s="488"/>
      <c r="J79" s="488"/>
      <c r="K79" s="488"/>
      <c r="L79" s="488"/>
      <c r="M79" s="488"/>
      <c r="N79" s="488"/>
      <c r="O79" s="488"/>
      <c r="P79" s="488"/>
      <c r="Q79" s="488"/>
      <c r="R79" s="472"/>
      <c r="S79" s="473"/>
      <c r="T79" s="473"/>
      <c r="U79" s="473"/>
      <c r="V79" s="473"/>
      <c r="W79" s="473"/>
      <c r="X79" s="473"/>
      <c r="Y79" s="473"/>
      <c r="Z79" s="473"/>
      <c r="AA79" s="473"/>
      <c r="AB79" s="474"/>
      <c r="AC79" s="472"/>
      <c r="AD79" s="473"/>
      <c r="AE79" s="473"/>
      <c r="AF79" s="473"/>
      <c r="AG79" s="473"/>
      <c r="AH79" s="473"/>
      <c r="AI79" s="473"/>
      <c r="AJ79" s="473"/>
      <c r="AK79" s="473"/>
      <c r="AL79" s="474"/>
      <c r="AM79" s="311"/>
      <c r="AN79" s="312"/>
      <c r="AO79" s="312"/>
      <c r="AP79" s="312"/>
      <c r="AQ79" s="312"/>
      <c r="AR79" s="312"/>
      <c r="AS79" s="312"/>
      <c r="AT79" s="312"/>
      <c r="AU79" s="313"/>
      <c r="AV79" s="313"/>
      <c r="AW79" s="314"/>
      <c r="AX79" s="142"/>
      <c r="AY79" s="140"/>
      <c r="AZ79" s="140"/>
    </row>
    <row r="80" spans="2:62" ht="18" customHeight="1" x14ac:dyDescent="0.2">
      <c r="B80" s="232"/>
      <c r="C80" s="232" t="s">
        <v>110</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18" t="s">
        <v>73</v>
      </c>
      <c r="C82" s="518"/>
      <c r="D82" s="518"/>
      <c r="E82" s="518"/>
      <c r="F82" s="518"/>
      <c r="G82" s="518"/>
      <c r="H82" s="518"/>
      <c r="I82" s="518"/>
      <c r="J82" s="518"/>
      <c r="K82" s="518"/>
      <c r="L82" s="518"/>
      <c r="M82" s="518"/>
      <c r="N82" s="518"/>
      <c r="O82" s="518"/>
      <c r="P82" s="518"/>
      <c r="Q82" s="518"/>
      <c r="R82" s="518"/>
      <c r="S82" s="518"/>
      <c r="T82" s="518"/>
      <c r="U82" s="518"/>
      <c r="V82" s="518"/>
      <c r="W82" s="518"/>
      <c r="X82" s="518"/>
      <c r="Y82" s="518"/>
      <c r="Z82" s="518"/>
      <c r="AA82" s="518"/>
      <c r="AB82" s="518"/>
      <c r="AC82" s="518"/>
      <c r="AD82" s="518"/>
      <c r="AE82" s="518"/>
      <c r="AF82" s="518"/>
      <c r="AG82" s="518"/>
      <c r="AH82" s="518"/>
      <c r="AI82" s="518"/>
      <c r="AJ82" s="518"/>
      <c r="AK82" s="518"/>
      <c r="AL82" s="518"/>
      <c r="AM82" s="518"/>
      <c r="AN82" s="518"/>
      <c r="AO82" s="518"/>
      <c r="AP82" s="518"/>
      <c r="AQ82" s="518"/>
      <c r="AR82" s="518"/>
      <c r="AS82" s="518"/>
      <c r="AT82" s="518"/>
      <c r="AU82" s="518"/>
      <c r="AV82" s="518"/>
      <c r="AW82" s="518"/>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58" t="s">
        <v>74</v>
      </c>
      <c r="M84" s="558"/>
      <c r="N84" s="558"/>
      <c r="O84" s="558"/>
      <c r="P84" s="558"/>
      <c r="Q84" s="284"/>
      <c r="R84" s="284"/>
      <c r="S84" s="284"/>
      <c r="T84" s="284"/>
      <c r="U84" s="284"/>
      <c r="V84" s="284"/>
      <c r="W84" s="284"/>
      <c r="X84" s="557" t="s">
        <v>75</v>
      </c>
      <c r="Y84" s="557"/>
      <c r="Z84" s="557"/>
      <c r="AA84" s="557"/>
      <c r="AB84" s="557"/>
      <c r="AC84" s="557"/>
      <c r="AD84" s="247"/>
      <c r="AE84" s="247"/>
      <c r="AF84" s="247"/>
      <c r="AG84" s="247"/>
      <c r="AH84" s="247"/>
      <c r="AI84" s="558" t="s">
        <v>164</v>
      </c>
      <c r="AJ84" s="558"/>
      <c r="AK84" s="558"/>
      <c r="AL84" s="558"/>
      <c r="AM84" s="558"/>
      <c r="AN84" s="558"/>
      <c r="AO84" s="558"/>
      <c r="AP84" s="558"/>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59">
        <f>SUM(R36:AB79)</f>
        <v>0</v>
      </c>
      <c r="M86" s="560"/>
      <c r="N86" s="560"/>
      <c r="O86" s="560"/>
      <c r="P86" s="560"/>
      <c r="Q86" s="561"/>
      <c r="R86" s="288"/>
      <c r="S86" s="288"/>
      <c r="T86" s="289"/>
      <c r="U86" s="592" t="s">
        <v>76</v>
      </c>
      <c r="V86" s="592"/>
      <c r="W86" s="288"/>
      <c r="X86" s="559">
        <f>IF(AND(AH24="Abondement unilatéral",M15="Salarié"),(SUM(AC36:AL79)+AN44)*0.903,(SUM(AC36:AL79)+AN44))</f>
        <v>0</v>
      </c>
      <c r="Y86" s="560"/>
      <c r="Z86" s="560"/>
      <c r="AA86" s="560"/>
      <c r="AB86" s="560"/>
      <c r="AC86" s="561"/>
      <c r="AD86" s="237"/>
      <c r="AE86" s="237"/>
      <c r="AF86" s="290" t="s">
        <v>77</v>
      </c>
      <c r="AG86" s="237"/>
      <c r="AH86" s="290"/>
      <c r="AI86" s="237"/>
      <c r="AJ86" s="237"/>
      <c r="AK86" s="554">
        <f>L86+X86</f>
        <v>0</v>
      </c>
      <c r="AL86" s="555"/>
      <c r="AM86" s="555"/>
      <c r="AN86" s="555"/>
      <c r="AO86" s="556"/>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75"/>
      <c r="H88" s="575"/>
      <c r="I88" s="575"/>
      <c r="J88" s="575"/>
      <c r="K88" s="152"/>
      <c r="L88" s="574"/>
      <c r="M88" s="574"/>
      <c r="N88" s="574"/>
      <c r="O88" s="152"/>
      <c r="P88" s="152"/>
      <c r="R88" s="153"/>
      <c r="S88" s="154"/>
      <c r="T88" s="154"/>
      <c r="U88" s="154"/>
      <c r="V88" s="155"/>
      <c r="W88" s="156"/>
      <c r="X88" s="153"/>
      <c r="Y88" s="154"/>
      <c r="Z88" s="154"/>
      <c r="AA88" s="154"/>
      <c r="AB88" s="154"/>
      <c r="AC88" s="153"/>
      <c r="AD88" s="154"/>
      <c r="AE88" s="157"/>
      <c r="AF88" s="573"/>
      <c r="AG88" s="573"/>
      <c r="AH88" s="573"/>
      <c r="AI88" s="153"/>
      <c r="AJ88" s="153"/>
      <c r="AK88" s="154"/>
      <c r="AU88" s="101"/>
      <c r="AV88" s="101"/>
      <c r="AW88" s="94"/>
      <c r="AX88" s="158"/>
      <c r="AY88" s="159"/>
      <c r="AZ88" s="159"/>
    </row>
    <row r="89" spans="2:85" ht="19.5" x14ac:dyDescent="0.25">
      <c r="B89" s="563" t="s">
        <v>85</v>
      </c>
      <c r="C89" s="564"/>
      <c r="D89" s="564"/>
      <c r="E89" s="564"/>
      <c r="F89" s="564"/>
      <c r="G89" s="564"/>
      <c r="H89" s="564"/>
      <c r="I89" s="564"/>
      <c r="J89" s="564"/>
      <c r="K89" s="564"/>
      <c r="L89" s="564"/>
      <c r="M89" s="564"/>
      <c r="N89" s="564"/>
      <c r="O89" s="564"/>
      <c r="P89" s="564"/>
      <c r="Q89" s="564"/>
      <c r="R89" s="564"/>
      <c r="S89" s="564"/>
      <c r="T89" s="564"/>
      <c r="U89" s="564"/>
      <c r="V89" s="564"/>
      <c r="W89" s="564"/>
      <c r="X89" s="564"/>
      <c r="Y89" s="564"/>
      <c r="Z89" s="564"/>
      <c r="AA89" s="564"/>
      <c r="AB89" s="564"/>
      <c r="AC89" s="564"/>
      <c r="AD89" s="564"/>
      <c r="AE89" s="564"/>
      <c r="AF89" s="564"/>
      <c r="AG89" s="564"/>
      <c r="AH89" s="564"/>
      <c r="AI89" s="564"/>
      <c r="AJ89" s="564"/>
      <c r="AK89" s="564"/>
      <c r="AL89" s="564"/>
      <c r="AM89" s="564"/>
      <c r="AN89" s="564"/>
      <c r="AO89" s="564"/>
      <c r="AP89" s="564"/>
      <c r="AQ89" s="564"/>
      <c r="AR89" s="564"/>
      <c r="AS89" s="564"/>
      <c r="AT89" s="564"/>
      <c r="AU89" s="564"/>
      <c r="AV89" s="564"/>
      <c r="AW89" s="565"/>
      <c r="AX89" s="140"/>
      <c r="AY89" s="140"/>
      <c r="AZ89" s="140"/>
    </row>
    <row r="90" spans="2:85" s="162" customFormat="1" ht="35.25" customHeight="1" x14ac:dyDescent="0.25">
      <c r="B90" s="423" t="s">
        <v>112</v>
      </c>
      <c r="C90" s="423"/>
      <c r="D90" s="423"/>
      <c r="E90" s="423"/>
      <c r="F90" s="423"/>
      <c r="G90" s="423"/>
      <c r="H90" s="423"/>
      <c r="I90" s="423"/>
      <c r="J90" s="423"/>
      <c r="K90" s="423"/>
      <c r="L90" s="423"/>
      <c r="M90" s="423"/>
      <c r="N90" s="423"/>
      <c r="O90" s="423"/>
      <c r="P90" s="423"/>
      <c r="Q90" s="423"/>
      <c r="R90" s="423"/>
      <c r="S90" s="423"/>
      <c r="T90" s="423"/>
      <c r="U90" s="423"/>
      <c r="V90" s="423"/>
      <c r="W90" s="423"/>
      <c r="X90" s="423"/>
      <c r="Y90" s="423"/>
      <c r="Z90" s="423"/>
      <c r="AA90" s="423"/>
      <c r="AB90" s="423"/>
      <c r="AC90" s="423"/>
      <c r="AD90" s="423"/>
      <c r="AE90" s="423"/>
      <c r="AF90" s="423"/>
      <c r="AG90" s="423"/>
      <c r="AH90" s="423"/>
      <c r="AI90" s="423"/>
      <c r="AJ90" s="423"/>
      <c r="AK90" s="423"/>
      <c r="AL90" s="423"/>
      <c r="AM90" s="423"/>
      <c r="AN90" s="423"/>
      <c r="AO90" s="423"/>
      <c r="AP90" s="423"/>
      <c r="AQ90" s="423"/>
      <c r="AR90" s="423"/>
      <c r="AS90" s="423"/>
      <c r="AT90" s="423"/>
      <c r="AU90" s="423"/>
      <c r="AV90" s="423"/>
      <c r="AW90" s="423"/>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480" t="s">
        <v>56</v>
      </c>
      <c r="H92" s="480"/>
      <c r="I92" s="480"/>
      <c r="J92" s="480"/>
      <c r="K92" s="480"/>
      <c r="L92" s="480"/>
      <c r="M92" s="480"/>
      <c r="N92" s="480"/>
      <c r="O92" s="480"/>
      <c r="P92" s="480"/>
      <c r="Q92" s="480"/>
      <c r="R92" s="480"/>
      <c r="S92" s="480"/>
      <c r="T92" s="480"/>
      <c r="U92" s="480"/>
      <c r="V92" s="480"/>
      <c r="W92" s="480"/>
      <c r="X92" s="480"/>
      <c r="Y92" s="480"/>
      <c r="Z92" s="480"/>
      <c r="AA92" s="480"/>
      <c r="AB92" s="480"/>
      <c r="AC92" s="480"/>
      <c r="AD92" s="480"/>
      <c r="AE92" s="480"/>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480" t="s">
        <v>8</v>
      </c>
      <c r="H94" s="480"/>
      <c r="I94" s="480"/>
      <c r="J94" s="480"/>
      <c r="K94" s="480"/>
      <c r="L94" s="480"/>
      <c r="M94" s="480"/>
      <c r="N94" s="480"/>
      <c r="O94" s="480"/>
      <c r="P94" s="480"/>
      <c r="Q94" s="480"/>
      <c r="R94" s="480"/>
      <c r="S94" s="480"/>
      <c r="T94" s="480"/>
      <c r="U94" s="480"/>
      <c r="V94" s="480"/>
      <c r="W94" s="480"/>
      <c r="X94" s="480"/>
      <c r="Y94" s="480"/>
      <c r="Z94" s="480"/>
      <c r="AA94" s="480"/>
      <c r="AB94" s="480"/>
      <c r="AC94" s="480"/>
      <c r="AD94" s="480"/>
      <c r="AE94" s="480"/>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68" t="s">
        <v>83</v>
      </c>
      <c r="E96" s="568"/>
      <c r="F96" s="568"/>
      <c r="G96" s="568"/>
      <c r="H96" s="568"/>
      <c r="I96" s="568"/>
      <c r="J96" s="568"/>
      <c r="K96" s="568"/>
      <c r="L96" s="568"/>
      <c r="M96" s="568"/>
      <c r="N96" s="568"/>
      <c r="O96" s="568"/>
      <c r="P96" s="568"/>
      <c r="Q96" s="568"/>
      <c r="R96" s="568"/>
      <c r="S96" s="568"/>
      <c r="T96" s="568"/>
      <c r="U96" s="568"/>
      <c r="V96" s="568"/>
      <c r="W96" s="568"/>
      <c r="X96" s="568"/>
      <c r="Y96" s="568"/>
      <c r="Z96" s="568"/>
      <c r="AA96" s="568"/>
      <c r="AB96" s="568"/>
      <c r="AC96" s="568"/>
      <c r="AD96" s="568"/>
      <c r="AE96" s="568"/>
      <c r="AF96" s="568"/>
      <c r="AG96" s="568"/>
      <c r="AH96" s="568"/>
      <c r="AI96" s="568"/>
      <c r="AJ96" s="568"/>
      <c r="AK96" s="568"/>
      <c r="AL96" s="568"/>
      <c r="AM96" s="568"/>
      <c r="AN96" s="568"/>
      <c r="AO96" s="568"/>
      <c r="AP96" s="569" t="s">
        <v>84</v>
      </c>
      <c r="AQ96" s="569"/>
      <c r="AR96" s="569"/>
      <c r="AS96" s="569"/>
      <c r="AT96" s="569"/>
      <c r="AU96" s="569"/>
      <c r="AV96" s="569"/>
      <c r="AW96" s="569"/>
      <c r="AX96" s="161"/>
      <c r="AY96" s="161"/>
      <c r="AZ96" s="161"/>
      <c r="BA96" s="162"/>
      <c r="BB96" s="162"/>
      <c r="BC96" s="162"/>
      <c r="BD96" s="162"/>
      <c r="BE96" s="162"/>
      <c r="BF96" s="162"/>
    </row>
    <row r="97" spans="2:58" s="164" customFormat="1" ht="4.5" customHeight="1" x14ac:dyDescent="0.25">
      <c r="B97" s="323"/>
      <c r="C97" s="324"/>
      <c r="D97" s="568"/>
      <c r="E97" s="568"/>
      <c r="F97" s="568"/>
      <c r="G97" s="568"/>
      <c r="H97" s="568"/>
      <c r="I97" s="568"/>
      <c r="J97" s="568"/>
      <c r="K97" s="568"/>
      <c r="L97" s="568"/>
      <c r="M97" s="568"/>
      <c r="N97" s="568"/>
      <c r="O97" s="568"/>
      <c r="P97" s="568"/>
      <c r="Q97" s="568"/>
      <c r="R97" s="568"/>
      <c r="S97" s="568"/>
      <c r="T97" s="568"/>
      <c r="U97" s="568"/>
      <c r="V97" s="568"/>
      <c r="W97" s="568"/>
      <c r="X97" s="568"/>
      <c r="Y97" s="568"/>
      <c r="Z97" s="568"/>
      <c r="AA97" s="568"/>
      <c r="AB97" s="568"/>
      <c r="AC97" s="568"/>
      <c r="AD97" s="568"/>
      <c r="AE97" s="568"/>
      <c r="AF97" s="568"/>
      <c r="AG97" s="568"/>
      <c r="AH97" s="568"/>
      <c r="AI97" s="568"/>
      <c r="AJ97" s="568"/>
      <c r="AK97" s="568"/>
      <c r="AL97" s="568"/>
      <c r="AM97" s="568"/>
      <c r="AN97" s="568"/>
      <c r="AO97" s="568"/>
      <c r="AP97" s="569"/>
      <c r="AQ97" s="569"/>
      <c r="AR97" s="569"/>
      <c r="AS97" s="569"/>
      <c r="AT97" s="569"/>
      <c r="AU97" s="569"/>
      <c r="AV97" s="569"/>
      <c r="AW97" s="569"/>
      <c r="AX97" s="161"/>
      <c r="AY97" s="161"/>
      <c r="AZ97" s="161"/>
      <c r="BA97" s="162"/>
      <c r="BB97" s="162"/>
      <c r="BC97" s="162"/>
      <c r="BD97" s="162"/>
      <c r="BE97" s="162"/>
      <c r="BF97" s="162"/>
    </row>
    <row r="98" spans="2:58" s="164" customFormat="1" ht="5.25" customHeight="1" x14ac:dyDescent="0.25">
      <c r="B98" s="323"/>
      <c r="C98" s="324"/>
      <c r="D98" s="568"/>
      <c r="E98" s="568"/>
      <c r="F98" s="568"/>
      <c r="G98" s="568"/>
      <c r="H98" s="568"/>
      <c r="I98" s="568"/>
      <c r="J98" s="568"/>
      <c r="K98" s="568"/>
      <c r="L98" s="568"/>
      <c r="M98" s="568"/>
      <c r="N98" s="568"/>
      <c r="O98" s="568"/>
      <c r="P98" s="568"/>
      <c r="Q98" s="568"/>
      <c r="R98" s="568"/>
      <c r="S98" s="568"/>
      <c r="T98" s="568"/>
      <c r="U98" s="568"/>
      <c r="V98" s="568"/>
      <c r="W98" s="568"/>
      <c r="X98" s="568"/>
      <c r="Y98" s="568"/>
      <c r="Z98" s="568"/>
      <c r="AA98" s="568"/>
      <c r="AB98" s="568"/>
      <c r="AC98" s="568"/>
      <c r="AD98" s="568"/>
      <c r="AE98" s="568"/>
      <c r="AF98" s="568"/>
      <c r="AG98" s="568"/>
      <c r="AH98" s="568"/>
      <c r="AI98" s="568"/>
      <c r="AJ98" s="568"/>
      <c r="AK98" s="568"/>
      <c r="AL98" s="568"/>
      <c r="AM98" s="568"/>
      <c r="AN98" s="568"/>
      <c r="AO98" s="568"/>
      <c r="AP98" s="569"/>
      <c r="AQ98" s="569"/>
      <c r="AR98" s="569"/>
      <c r="AS98" s="569"/>
      <c r="AT98" s="569"/>
      <c r="AU98" s="569"/>
      <c r="AV98" s="569"/>
      <c r="AW98" s="569"/>
      <c r="AX98" s="161"/>
      <c r="AY98" s="161"/>
      <c r="AZ98" s="161"/>
      <c r="BA98" s="162"/>
      <c r="BB98" s="162"/>
      <c r="BC98" s="162"/>
      <c r="BD98" s="162"/>
      <c r="BE98" s="162"/>
      <c r="BF98" s="162"/>
    </row>
    <row r="99" spans="2:58" s="164" customFormat="1" ht="5.25" customHeight="1" x14ac:dyDescent="0.25">
      <c r="B99" s="323"/>
      <c r="C99" s="324"/>
      <c r="D99" s="568"/>
      <c r="E99" s="568"/>
      <c r="F99" s="568"/>
      <c r="G99" s="568"/>
      <c r="H99" s="568"/>
      <c r="I99" s="568"/>
      <c r="J99" s="568"/>
      <c r="K99" s="568"/>
      <c r="L99" s="568"/>
      <c r="M99" s="568"/>
      <c r="N99" s="568"/>
      <c r="O99" s="568"/>
      <c r="P99" s="568"/>
      <c r="Q99" s="568"/>
      <c r="R99" s="568"/>
      <c r="S99" s="568"/>
      <c r="T99" s="568"/>
      <c r="U99" s="568"/>
      <c r="V99" s="568"/>
      <c r="W99" s="568"/>
      <c r="X99" s="568"/>
      <c r="Y99" s="568"/>
      <c r="Z99" s="568"/>
      <c r="AA99" s="568"/>
      <c r="AB99" s="568"/>
      <c r="AC99" s="568"/>
      <c r="AD99" s="568"/>
      <c r="AE99" s="568"/>
      <c r="AF99" s="568"/>
      <c r="AG99" s="568"/>
      <c r="AH99" s="568"/>
      <c r="AI99" s="568"/>
      <c r="AJ99" s="568"/>
      <c r="AK99" s="568"/>
      <c r="AL99" s="568"/>
      <c r="AM99" s="568"/>
      <c r="AN99" s="568"/>
      <c r="AO99" s="568"/>
      <c r="AP99" s="569"/>
      <c r="AQ99" s="569"/>
      <c r="AR99" s="569"/>
      <c r="AS99" s="569"/>
      <c r="AT99" s="569"/>
      <c r="AU99" s="569"/>
      <c r="AV99" s="569"/>
      <c r="AW99" s="569"/>
      <c r="AX99" s="161"/>
      <c r="AY99" s="161"/>
      <c r="AZ99" s="161"/>
      <c r="BA99" s="162"/>
      <c r="BB99" s="162"/>
      <c r="BC99" s="162"/>
      <c r="BD99" s="162"/>
      <c r="BE99" s="162"/>
      <c r="BF99" s="162"/>
    </row>
    <row r="100" spans="2:58" s="164" customFormat="1" ht="5.25" customHeight="1" x14ac:dyDescent="0.25">
      <c r="B100" s="323"/>
      <c r="C100" s="324"/>
      <c r="D100" s="568"/>
      <c r="E100" s="568"/>
      <c r="F100" s="568"/>
      <c r="G100" s="568"/>
      <c r="H100" s="568"/>
      <c r="I100" s="568"/>
      <c r="J100" s="568"/>
      <c r="K100" s="568"/>
      <c r="L100" s="568"/>
      <c r="M100" s="568"/>
      <c r="N100" s="568"/>
      <c r="O100" s="568"/>
      <c r="P100" s="568"/>
      <c r="Q100" s="568"/>
      <c r="R100" s="568"/>
      <c r="S100" s="568"/>
      <c r="T100" s="568"/>
      <c r="U100" s="568"/>
      <c r="V100" s="568"/>
      <c r="W100" s="568"/>
      <c r="X100" s="568"/>
      <c r="Y100" s="568"/>
      <c r="Z100" s="568"/>
      <c r="AA100" s="568"/>
      <c r="AB100" s="568"/>
      <c r="AC100" s="568"/>
      <c r="AD100" s="568"/>
      <c r="AE100" s="568"/>
      <c r="AF100" s="568"/>
      <c r="AG100" s="568"/>
      <c r="AH100" s="568"/>
      <c r="AI100" s="568"/>
      <c r="AJ100" s="568"/>
      <c r="AK100" s="568"/>
      <c r="AL100" s="568"/>
      <c r="AM100" s="568"/>
      <c r="AN100" s="568"/>
      <c r="AO100" s="568"/>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544" t="s">
        <v>86</v>
      </c>
      <c r="C104" s="544"/>
      <c r="D104" s="544"/>
      <c r="E104" s="544"/>
      <c r="F104" s="544"/>
      <c r="G104" s="544"/>
      <c r="H104" s="544"/>
      <c r="I104" s="544"/>
      <c r="J104" s="544"/>
      <c r="K104" s="544"/>
      <c r="L104" s="544"/>
      <c r="M104" s="544"/>
      <c r="N104" s="544"/>
      <c r="O104" s="544"/>
      <c r="P104" s="544"/>
      <c r="Q104" s="544"/>
      <c r="R104" s="544"/>
      <c r="S104" s="544"/>
      <c r="T104" s="544"/>
      <c r="U104" s="544"/>
      <c r="V104" s="544"/>
      <c r="W104" s="544"/>
      <c r="X104" s="544"/>
      <c r="Y104" s="544"/>
      <c r="Z104" s="544"/>
      <c r="AA104" s="544"/>
      <c r="AB104" s="544"/>
      <c r="AC104" s="544"/>
      <c r="AD104" s="544"/>
      <c r="AE104" s="544"/>
      <c r="AF104" s="544"/>
      <c r="AG104" s="544"/>
      <c r="AH104" s="544"/>
      <c r="AI104" s="544"/>
      <c r="AJ104" s="544"/>
      <c r="AK104" s="544"/>
      <c r="AL104" s="544"/>
      <c r="AM104" s="544"/>
      <c r="AN104" s="544"/>
      <c r="AO104" s="544"/>
      <c r="AP104" s="544"/>
      <c r="AQ104" s="544"/>
      <c r="AR104" s="544"/>
      <c r="AS104" s="544"/>
      <c r="AT104" s="544"/>
      <c r="AU104" s="544"/>
      <c r="AV104" s="544"/>
      <c r="AW104" s="544"/>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578" t="s">
        <v>87</v>
      </c>
      <c r="C106" s="578"/>
      <c r="D106" s="578"/>
      <c r="E106" s="578"/>
      <c r="F106" s="578"/>
      <c r="G106" s="578"/>
      <c r="H106" s="578"/>
      <c r="I106" s="578"/>
      <c r="J106" s="578"/>
      <c r="K106" s="578"/>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78"/>
      <c r="AK106" s="578"/>
      <c r="AL106" s="578"/>
      <c r="AM106" s="578"/>
      <c r="AN106" s="578"/>
      <c r="AO106" s="578"/>
      <c r="AP106" s="578"/>
      <c r="AQ106" s="578"/>
      <c r="AR106" s="578"/>
      <c r="AS106" s="578"/>
      <c r="AT106" s="578"/>
      <c r="AU106" s="578"/>
      <c r="AV106" s="578"/>
      <c r="AW106" s="578"/>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62" t="s">
        <v>100</v>
      </c>
      <c r="C109" s="562"/>
      <c r="D109" s="562"/>
      <c r="E109" s="562"/>
      <c r="F109" s="562"/>
      <c r="G109" s="562"/>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c r="AR109" s="562"/>
      <c r="AS109" s="562"/>
      <c r="AT109" s="562"/>
      <c r="AU109" s="562"/>
      <c r="AV109" s="562"/>
      <c r="AW109" s="562"/>
      <c r="AX109" s="161"/>
      <c r="AY109" s="161"/>
      <c r="AZ109" s="161"/>
      <c r="BA109" s="162"/>
      <c r="BB109" s="162"/>
      <c r="BC109" s="162"/>
      <c r="BD109" s="162"/>
      <c r="BE109" s="162"/>
      <c r="BF109" s="162"/>
    </row>
    <row r="110" spans="2:58" s="164" customFormat="1" ht="17.25" customHeight="1" x14ac:dyDescent="0.25">
      <c r="B110" s="579" t="s">
        <v>146</v>
      </c>
      <c r="C110" s="579"/>
      <c r="D110" s="579"/>
      <c r="E110" s="579"/>
      <c r="F110" s="579"/>
      <c r="G110" s="579"/>
      <c r="H110" s="579"/>
      <c r="I110" s="579"/>
      <c r="J110" s="579"/>
      <c r="K110" s="579"/>
      <c r="L110" s="579"/>
      <c r="M110" s="579"/>
      <c r="N110" s="579"/>
      <c r="O110" s="579"/>
      <c r="P110" s="579"/>
      <c r="Q110" s="579"/>
      <c r="R110" s="579"/>
      <c r="S110" s="579"/>
      <c r="T110" s="579"/>
      <c r="U110" s="579"/>
      <c r="V110" s="579"/>
      <c r="W110" s="579"/>
      <c r="X110" s="579"/>
      <c r="Y110" s="579"/>
      <c r="Z110" s="579"/>
      <c r="AA110" s="579"/>
      <c r="AB110" s="579"/>
      <c r="AC110" s="579"/>
      <c r="AD110" s="579"/>
      <c r="AE110" s="579"/>
      <c r="AF110" s="579"/>
      <c r="AG110" s="579"/>
      <c r="AH110" s="579"/>
      <c r="AI110" s="579"/>
      <c r="AJ110" s="579"/>
      <c r="AK110" s="579"/>
      <c r="AL110" s="579"/>
      <c r="AM110" s="579"/>
      <c r="AN110" s="579"/>
      <c r="AO110" s="579"/>
      <c r="AP110" s="579"/>
      <c r="AQ110" s="579"/>
      <c r="AR110" s="579"/>
      <c r="AS110" s="579"/>
      <c r="AT110" s="579"/>
      <c r="AU110" s="579"/>
      <c r="AV110" s="579"/>
      <c r="AW110" s="579"/>
      <c r="AX110" s="161"/>
      <c r="AY110" s="161"/>
      <c r="AZ110" s="161"/>
      <c r="BA110" s="162"/>
      <c r="BB110" s="162"/>
      <c r="BC110" s="162"/>
      <c r="BD110" s="162"/>
      <c r="BE110" s="162"/>
      <c r="BF110" s="162"/>
    </row>
    <row r="111" spans="2:58" s="164" customFormat="1" ht="17.25" customHeight="1" x14ac:dyDescent="0.25">
      <c r="B111" s="579"/>
      <c r="C111" s="579"/>
      <c r="D111" s="579"/>
      <c r="E111" s="579"/>
      <c r="F111" s="579"/>
      <c r="G111" s="579"/>
      <c r="H111" s="579"/>
      <c r="I111" s="579"/>
      <c r="J111" s="579"/>
      <c r="K111" s="579"/>
      <c r="L111" s="579"/>
      <c r="M111" s="579"/>
      <c r="N111" s="579"/>
      <c r="O111" s="579"/>
      <c r="P111" s="579"/>
      <c r="Q111" s="579"/>
      <c r="R111" s="579"/>
      <c r="S111" s="579"/>
      <c r="T111" s="579"/>
      <c r="U111" s="579"/>
      <c r="V111" s="579"/>
      <c r="W111" s="579"/>
      <c r="X111" s="579"/>
      <c r="Y111" s="579"/>
      <c r="Z111" s="579"/>
      <c r="AA111" s="579"/>
      <c r="AB111" s="579"/>
      <c r="AC111" s="579"/>
      <c r="AD111" s="579"/>
      <c r="AE111" s="579"/>
      <c r="AF111" s="579"/>
      <c r="AG111" s="579"/>
      <c r="AH111" s="579"/>
      <c r="AI111" s="579"/>
      <c r="AJ111" s="579"/>
      <c r="AK111" s="579"/>
      <c r="AL111" s="579"/>
      <c r="AM111" s="579"/>
      <c r="AN111" s="579"/>
      <c r="AO111" s="579"/>
      <c r="AP111" s="579"/>
      <c r="AQ111" s="579"/>
      <c r="AR111" s="579"/>
      <c r="AS111" s="579"/>
      <c r="AT111" s="579"/>
      <c r="AU111" s="579"/>
      <c r="AV111" s="579"/>
      <c r="AW111" s="579"/>
      <c r="AX111" s="161"/>
      <c r="AY111" s="161"/>
      <c r="AZ111" s="161"/>
      <c r="BA111" s="162"/>
      <c r="BB111" s="162"/>
      <c r="BC111" s="162"/>
      <c r="BD111" s="162"/>
      <c r="BE111" s="162"/>
      <c r="BF111" s="162"/>
    </row>
    <row r="112" spans="2:58" s="164" customFormat="1" ht="17.25" customHeight="1" x14ac:dyDescent="0.25">
      <c r="B112" s="579"/>
      <c r="C112" s="579"/>
      <c r="D112" s="579"/>
      <c r="E112" s="579"/>
      <c r="F112" s="579"/>
      <c r="G112" s="579"/>
      <c r="H112" s="579"/>
      <c r="I112" s="579"/>
      <c r="J112" s="579"/>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P112" s="579"/>
      <c r="AQ112" s="579"/>
      <c r="AR112" s="579"/>
      <c r="AS112" s="579"/>
      <c r="AT112" s="579"/>
      <c r="AU112" s="579"/>
      <c r="AV112" s="579"/>
      <c r="AW112" s="579"/>
      <c r="AX112" s="161"/>
      <c r="AY112" s="161"/>
      <c r="AZ112" s="161"/>
      <c r="BA112" s="162"/>
      <c r="BB112" s="162"/>
      <c r="BC112" s="162"/>
      <c r="BD112" s="162"/>
      <c r="BE112" s="162"/>
      <c r="BF112" s="162"/>
    </row>
    <row r="113" spans="2:58" s="164" customFormat="1" ht="17.25" customHeight="1" x14ac:dyDescent="0.25">
      <c r="B113" s="579"/>
      <c r="C113" s="579"/>
      <c r="D113" s="579"/>
      <c r="E113" s="579"/>
      <c r="F113" s="579"/>
      <c r="G113" s="579"/>
      <c r="H113" s="579"/>
      <c r="I113" s="579"/>
      <c r="J113" s="579"/>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9"/>
      <c r="AJ113" s="579"/>
      <c r="AK113" s="579"/>
      <c r="AL113" s="579"/>
      <c r="AM113" s="579"/>
      <c r="AN113" s="579"/>
      <c r="AO113" s="579"/>
      <c r="AP113" s="579"/>
      <c r="AQ113" s="579"/>
      <c r="AR113" s="579"/>
      <c r="AS113" s="579"/>
      <c r="AT113" s="579"/>
      <c r="AU113" s="579"/>
      <c r="AV113" s="579"/>
      <c r="AW113" s="579"/>
      <c r="AX113" s="161"/>
      <c r="AY113" s="161"/>
      <c r="AZ113" s="161"/>
      <c r="BA113" s="162"/>
      <c r="BB113" s="162"/>
      <c r="BC113" s="162"/>
      <c r="BD113" s="162"/>
      <c r="BE113" s="162"/>
      <c r="BF113" s="162"/>
    </row>
    <row r="114" spans="2:58" s="164" customFormat="1" ht="71.25" customHeight="1" x14ac:dyDescent="0.25">
      <c r="B114" s="579"/>
      <c r="C114" s="579"/>
      <c r="D114" s="579"/>
      <c r="E114" s="579"/>
      <c r="F114" s="579"/>
      <c r="G114" s="579"/>
      <c r="H114" s="579"/>
      <c r="I114" s="579"/>
      <c r="J114" s="579"/>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9"/>
      <c r="AJ114" s="579"/>
      <c r="AK114" s="579"/>
      <c r="AL114" s="579"/>
      <c r="AM114" s="579"/>
      <c r="AN114" s="579"/>
      <c r="AO114" s="579"/>
      <c r="AP114" s="579"/>
      <c r="AQ114" s="579"/>
      <c r="AR114" s="579"/>
      <c r="AS114" s="579"/>
      <c r="AT114" s="579"/>
      <c r="AU114" s="579"/>
      <c r="AV114" s="579"/>
      <c r="AW114" s="579"/>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580" t="s">
        <v>61</v>
      </c>
      <c r="H116" s="580"/>
      <c r="I116" s="580"/>
      <c r="J116" s="580"/>
      <c r="K116" s="580"/>
      <c r="L116" s="580"/>
      <c r="M116" s="580"/>
      <c r="N116" s="580"/>
      <c r="O116" s="580"/>
      <c r="P116" s="580"/>
      <c r="Q116" s="580"/>
      <c r="R116" s="580"/>
      <c r="S116" s="580"/>
      <c r="T116" s="580"/>
      <c r="U116" s="580"/>
      <c r="V116" s="580"/>
      <c r="W116" s="580"/>
      <c r="X116" s="580"/>
      <c r="Y116" s="580"/>
      <c r="Z116" s="580"/>
      <c r="AA116" s="580"/>
      <c r="AB116" s="580"/>
      <c r="AC116" s="580"/>
      <c r="AD116" s="580"/>
      <c r="AE116" s="580"/>
      <c r="AF116" s="580"/>
      <c r="AG116" s="580"/>
      <c r="AH116" s="580"/>
      <c r="AI116" s="580"/>
      <c r="AJ116" s="336"/>
      <c r="AK116" s="576" t="s">
        <v>62</v>
      </c>
      <c r="AL116" s="576"/>
      <c r="AM116" s="576"/>
      <c r="AN116" s="576"/>
      <c r="AO116" s="576"/>
      <c r="AP116" s="576"/>
      <c r="AQ116" s="576"/>
      <c r="AR116" s="576"/>
      <c r="AS116" s="576"/>
      <c r="AT116" s="576"/>
      <c r="AU116" s="576"/>
      <c r="AV116" s="576"/>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580"/>
      <c r="H117" s="580"/>
      <c r="I117" s="580"/>
      <c r="J117" s="580"/>
      <c r="K117" s="580"/>
      <c r="L117" s="580"/>
      <c r="M117" s="580"/>
      <c r="N117" s="580"/>
      <c r="O117" s="580"/>
      <c r="P117" s="580"/>
      <c r="Q117" s="580"/>
      <c r="R117" s="580"/>
      <c r="S117" s="580"/>
      <c r="T117" s="580"/>
      <c r="U117" s="580"/>
      <c r="V117" s="580"/>
      <c r="W117" s="580"/>
      <c r="X117" s="580"/>
      <c r="Y117" s="580"/>
      <c r="Z117" s="580"/>
      <c r="AA117" s="580"/>
      <c r="AB117" s="580"/>
      <c r="AC117" s="580"/>
      <c r="AD117" s="580"/>
      <c r="AE117" s="580"/>
      <c r="AF117" s="580"/>
      <c r="AG117" s="580"/>
      <c r="AH117" s="580"/>
      <c r="AI117" s="580"/>
      <c r="AJ117" s="336"/>
      <c r="AK117" s="593"/>
      <c r="AL117" s="593"/>
      <c r="AM117" s="593"/>
      <c r="AN117" s="593"/>
      <c r="AO117" s="593"/>
      <c r="AP117" s="593"/>
      <c r="AQ117" s="593"/>
      <c r="AR117" s="593"/>
      <c r="AS117" s="593"/>
      <c r="AT117" s="593"/>
      <c r="AU117" s="593"/>
      <c r="AV117" s="593"/>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580"/>
      <c r="H118" s="580"/>
      <c r="I118" s="580"/>
      <c r="J118" s="580"/>
      <c r="K118" s="580"/>
      <c r="L118" s="580"/>
      <c r="M118" s="580"/>
      <c r="N118" s="580"/>
      <c r="O118" s="580"/>
      <c r="P118" s="580"/>
      <c r="Q118" s="580"/>
      <c r="R118" s="580"/>
      <c r="S118" s="580"/>
      <c r="T118" s="580"/>
      <c r="U118" s="580"/>
      <c r="V118" s="580"/>
      <c r="W118" s="580"/>
      <c r="X118" s="580"/>
      <c r="Y118" s="580"/>
      <c r="Z118" s="580"/>
      <c r="AA118" s="580"/>
      <c r="AB118" s="580"/>
      <c r="AC118" s="580"/>
      <c r="AD118" s="580"/>
      <c r="AE118" s="580"/>
      <c r="AF118" s="580"/>
      <c r="AG118" s="580"/>
      <c r="AH118" s="580"/>
      <c r="AI118" s="580"/>
      <c r="AJ118" s="339"/>
      <c r="AK118" s="593"/>
      <c r="AL118" s="593"/>
      <c r="AM118" s="593"/>
      <c r="AN118" s="593"/>
      <c r="AO118" s="593"/>
      <c r="AP118" s="593"/>
      <c r="AQ118" s="593"/>
      <c r="AR118" s="593"/>
      <c r="AS118" s="593"/>
      <c r="AT118" s="593"/>
      <c r="AU118" s="593"/>
      <c r="AV118" s="593"/>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580"/>
      <c r="H119" s="580"/>
      <c r="I119" s="580"/>
      <c r="J119" s="580"/>
      <c r="K119" s="580"/>
      <c r="L119" s="580"/>
      <c r="M119" s="580"/>
      <c r="N119" s="580"/>
      <c r="O119" s="580"/>
      <c r="P119" s="580"/>
      <c r="Q119" s="580"/>
      <c r="R119" s="580"/>
      <c r="S119" s="580"/>
      <c r="T119" s="580"/>
      <c r="U119" s="580"/>
      <c r="V119" s="580"/>
      <c r="W119" s="580"/>
      <c r="X119" s="580"/>
      <c r="Y119" s="580"/>
      <c r="Z119" s="580"/>
      <c r="AA119" s="580"/>
      <c r="AB119" s="580"/>
      <c r="AC119" s="580"/>
      <c r="AD119" s="580"/>
      <c r="AE119" s="580"/>
      <c r="AF119" s="580"/>
      <c r="AG119" s="580"/>
      <c r="AH119" s="580"/>
      <c r="AI119" s="580"/>
      <c r="AJ119" s="337"/>
      <c r="AK119" s="593"/>
      <c r="AL119" s="593"/>
      <c r="AM119" s="593"/>
      <c r="AN119" s="593"/>
      <c r="AO119" s="593"/>
      <c r="AP119" s="593"/>
      <c r="AQ119" s="593"/>
      <c r="AR119" s="593"/>
      <c r="AS119" s="593"/>
      <c r="AT119" s="593"/>
      <c r="AU119" s="593"/>
      <c r="AV119" s="593"/>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93"/>
      <c r="AL120" s="593"/>
      <c r="AM120" s="593"/>
      <c r="AN120" s="593"/>
      <c r="AO120" s="593"/>
      <c r="AP120" s="593"/>
      <c r="AQ120" s="593"/>
      <c r="AR120" s="593"/>
      <c r="AS120" s="593"/>
      <c r="AT120" s="593"/>
      <c r="AU120" s="593"/>
      <c r="AV120" s="593"/>
      <c r="AW120" s="343"/>
      <c r="AX120" s="111"/>
      <c r="AY120" s="111"/>
      <c r="AZ120" s="111"/>
    </row>
    <row r="121" spans="2:58" s="167" customFormat="1" ht="16.5" customHeight="1" x14ac:dyDescent="0.25">
      <c r="B121" s="341"/>
      <c r="C121" s="570" t="s">
        <v>63</v>
      </c>
      <c r="D121" s="570"/>
      <c r="E121" s="570"/>
      <c r="F121" s="570"/>
      <c r="G121" s="570"/>
      <c r="H121" s="344"/>
      <c r="I121" s="337"/>
      <c r="J121" s="337"/>
      <c r="K121" s="337"/>
      <c r="L121" s="566"/>
      <c r="M121" s="571"/>
      <c r="N121" s="571"/>
      <c r="O121" s="571"/>
      <c r="P121" s="571"/>
      <c r="Q121" s="571"/>
      <c r="R121" s="567"/>
      <c r="S121" s="337"/>
      <c r="T121" s="337"/>
      <c r="U121" s="337"/>
      <c r="V121" s="337"/>
      <c r="W121" s="572" t="s">
        <v>64</v>
      </c>
      <c r="X121" s="572"/>
      <c r="Y121" s="349"/>
      <c r="Z121" s="345"/>
      <c r="AA121" s="349"/>
      <c r="AB121" s="345"/>
      <c r="AC121" s="566"/>
      <c r="AD121" s="567"/>
      <c r="AE121" s="343"/>
      <c r="AF121" s="343"/>
      <c r="AG121" s="343"/>
      <c r="AH121" s="343"/>
      <c r="AI121" s="343"/>
      <c r="AJ121" s="337"/>
      <c r="AK121" s="593"/>
      <c r="AL121" s="593"/>
      <c r="AM121" s="593"/>
      <c r="AN121" s="593"/>
      <c r="AO121" s="593"/>
      <c r="AP121" s="593"/>
      <c r="AQ121" s="593"/>
      <c r="AR121" s="593"/>
      <c r="AS121" s="593"/>
      <c r="AT121" s="593"/>
      <c r="AU121" s="593"/>
      <c r="AV121" s="593"/>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93"/>
      <c r="AL122" s="593"/>
      <c r="AM122" s="593"/>
      <c r="AN122" s="593"/>
      <c r="AO122" s="593"/>
      <c r="AP122" s="593"/>
      <c r="AQ122" s="593"/>
      <c r="AR122" s="593"/>
      <c r="AS122" s="593"/>
      <c r="AT122" s="593"/>
      <c r="AU122" s="593"/>
      <c r="AV122" s="593"/>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581" t="s">
        <v>186</v>
      </c>
      <c r="C126" s="581"/>
      <c r="D126" s="581"/>
      <c r="E126" s="581"/>
      <c r="F126" s="581"/>
      <c r="G126" s="581"/>
      <c r="H126" s="581"/>
      <c r="I126" s="581"/>
      <c r="J126" s="581"/>
      <c r="K126" s="581"/>
      <c r="L126" s="581"/>
      <c r="M126" s="581"/>
      <c r="N126" s="581"/>
      <c r="O126" s="581"/>
      <c r="P126" s="581"/>
      <c r="Q126" s="581"/>
      <c r="R126" s="581"/>
      <c r="S126" s="581"/>
      <c r="T126" s="581"/>
      <c r="U126" s="581"/>
      <c r="V126" s="581"/>
      <c r="W126" s="581"/>
      <c r="X126" s="581"/>
      <c r="Y126" s="581"/>
      <c r="Z126" s="581"/>
      <c r="AA126" s="581"/>
      <c r="AB126" s="581"/>
      <c r="AC126" s="581"/>
      <c r="AD126" s="581"/>
      <c r="AE126" s="581"/>
      <c r="AF126" s="581"/>
      <c r="AG126" s="581"/>
      <c r="AH126" s="581"/>
      <c r="AI126" s="581"/>
      <c r="AJ126" s="581"/>
      <c r="AK126" s="581"/>
      <c r="AL126" s="581"/>
      <c r="AM126" s="581"/>
      <c r="AN126" s="581"/>
      <c r="AO126" s="581"/>
      <c r="AP126" s="581"/>
      <c r="AQ126" s="581"/>
      <c r="AR126" s="581"/>
      <c r="AS126" s="581"/>
      <c r="AT126" s="581"/>
      <c r="AU126" s="581"/>
      <c r="AV126" s="581"/>
      <c r="AW126" s="581"/>
      <c r="AX126" s="173"/>
      <c r="AY126" s="174"/>
    </row>
    <row r="127" spans="2:58" s="175" customFormat="1" ht="12.75" customHeight="1" x14ac:dyDescent="0.25">
      <c r="B127" s="582"/>
      <c r="C127" s="582"/>
      <c r="D127" s="582"/>
      <c r="E127" s="582"/>
      <c r="F127" s="582"/>
      <c r="G127" s="582"/>
      <c r="H127" s="582"/>
      <c r="I127" s="582"/>
      <c r="J127" s="582"/>
      <c r="K127" s="582"/>
      <c r="L127" s="582"/>
      <c r="M127" s="582"/>
      <c r="N127" s="582"/>
      <c r="O127" s="582"/>
      <c r="P127" s="582"/>
      <c r="Q127" s="582"/>
      <c r="R127" s="582"/>
      <c r="S127" s="582"/>
      <c r="T127" s="582"/>
      <c r="U127" s="582"/>
      <c r="V127" s="582"/>
      <c r="W127" s="582"/>
      <c r="X127" s="582"/>
      <c r="Y127" s="582"/>
      <c r="Z127" s="582"/>
      <c r="AA127" s="582"/>
      <c r="AB127" s="582"/>
      <c r="AC127" s="582"/>
      <c r="AD127" s="582"/>
      <c r="AE127" s="582"/>
      <c r="AF127" s="582"/>
      <c r="AG127" s="582"/>
      <c r="AH127" s="582"/>
      <c r="AI127" s="582"/>
      <c r="AJ127" s="582"/>
      <c r="AK127" s="582"/>
      <c r="AL127" s="582"/>
      <c r="AM127" s="582"/>
      <c r="AN127" s="582"/>
      <c r="AO127" s="582"/>
      <c r="AP127" s="582"/>
      <c r="AQ127" s="582"/>
      <c r="AR127" s="582"/>
      <c r="AS127" s="582"/>
      <c r="AT127" s="582"/>
      <c r="AU127" s="582"/>
      <c r="AV127" s="582"/>
      <c r="AW127" s="582"/>
      <c r="AX127" s="173"/>
    </row>
    <row r="128" spans="2:58" s="172" customFormat="1" ht="12.75" x14ac:dyDescent="0.25">
      <c r="B128" s="582"/>
      <c r="C128" s="582"/>
      <c r="D128" s="582"/>
      <c r="E128" s="582"/>
      <c r="F128" s="582"/>
      <c r="G128" s="582"/>
      <c r="H128" s="582"/>
      <c r="I128" s="582"/>
      <c r="J128" s="582"/>
      <c r="K128" s="582"/>
      <c r="L128" s="582"/>
      <c r="M128" s="582"/>
      <c r="N128" s="582"/>
      <c r="O128" s="582"/>
      <c r="P128" s="582"/>
      <c r="Q128" s="582"/>
      <c r="R128" s="582"/>
      <c r="S128" s="582"/>
      <c r="T128" s="582"/>
      <c r="U128" s="582"/>
      <c r="V128" s="582"/>
      <c r="W128" s="582"/>
      <c r="X128" s="582"/>
      <c r="Y128" s="582"/>
      <c r="Z128" s="582"/>
      <c r="AA128" s="582"/>
      <c r="AB128" s="582"/>
      <c r="AC128" s="582"/>
      <c r="AD128" s="582"/>
      <c r="AE128" s="582"/>
      <c r="AF128" s="582"/>
      <c r="AG128" s="582"/>
      <c r="AH128" s="582"/>
      <c r="AI128" s="582"/>
      <c r="AJ128" s="582"/>
      <c r="AK128" s="582"/>
      <c r="AL128" s="582"/>
      <c r="AM128" s="582"/>
      <c r="AN128" s="582"/>
      <c r="AO128" s="582"/>
      <c r="AP128" s="582"/>
      <c r="AQ128" s="582"/>
      <c r="AR128" s="582"/>
      <c r="AS128" s="582"/>
      <c r="AT128" s="582"/>
      <c r="AU128" s="582"/>
      <c r="AV128" s="582"/>
      <c r="AW128" s="582"/>
      <c r="AX128" s="176"/>
    </row>
    <row r="129" spans="2:50" s="172" customFormat="1" ht="12.75" x14ac:dyDescent="0.25">
      <c r="B129" s="582"/>
      <c r="C129" s="582"/>
      <c r="D129" s="582"/>
      <c r="E129" s="582"/>
      <c r="F129" s="582"/>
      <c r="G129" s="582"/>
      <c r="H129" s="582"/>
      <c r="I129" s="582"/>
      <c r="J129" s="582"/>
      <c r="K129" s="582"/>
      <c r="L129" s="582"/>
      <c r="M129" s="582"/>
      <c r="N129" s="582"/>
      <c r="O129" s="582"/>
      <c r="P129" s="582"/>
      <c r="Q129" s="582"/>
      <c r="R129" s="582"/>
      <c r="S129" s="582"/>
      <c r="T129" s="582"/>
      <c r="U129" s="582"/>
      <c r="V129" s="582"/>
      <c r="W129" s="582"/>
      <c r="X129" s="582"/>
      <c r="Y129" s="582"/>
      <c r="Z129" s="582"/>
      <c r="AA129" s="582"/>
      <c r="AB129" s="582"/>
      <c r="AC129" s="582"/>
      <c r="AD129" s="582"/>
      <c r="AE129" s="582"/>
      <c r="AF129" s="582"/>
      <c r="AG129" s="582"/>
      <c r="AH129" s="582"/>
      <c r="AI129" s="582"/>
      <c r="AJ129" s="582"/>
      <c r="AK129" s="582"/>
      <c r="AL129" s="582"/>
      <c r="AM129" s="582"/>
      <c r="AN129" s="582"/>
      <c r="AO129" s="582"/>
      <c r="AP129" s="582"/>
      <c r="AQ129" s="582"/>
      <c r="AR129" s="582"/>
      <c r="AS129" s="582"/>
      <c r="AT129" s="582"/>
      <c r="AU129" s="582"/>
      <c r="AV129" s="582"/>
      <c r="AW129" s="582"/>
      <c r="AX129" s="176"/>
    </row>
    <row r="130" spans="2:50" s="172" customFormat="1" ht="12.75" x14ac:dyDescent="0.25">
      <c r="B130" s="582"/>
      <c r="C130" s="582"/>
      <c r="D130" s="582"/>
      <c r="E130" s="582"/>
      <c r="F130" s="582"/>
      <c r="G130" s="582"/>
      <c r="H130" s="582"/>
      <c r="I130" s="582"/>
      <c r="J130" s="582"/>
      <c r="K130" s="582"/>
      <c r="L130" s="582"/>
      <c r="M130" s="582"/>
      <c r="N130" s="582"/>
      <c r="O130" s="582"/>
      <c r="P130" s="582"/>
      <c r="Q130" s="582"/>
      <c r="R130" s="582"/>
      <c r="S130" s="582"/>
      <c r="T130" s="582"/>
      <c r="U130" s="582"/>
      <c r="V130" s="582"/>
      <c r="W130" s="582"/>
      <c r="X130" s="582"/>
      <c r="Y130" s="582"/>
      <c r="Z130" s="582"/>
      <c r="AA130" s="582"/>
      <c r="AB130" s="582"/>
      <c r="AC130" s="582"/>
      <c r="AD130" s="582"/>
      <c r="AE130" s="582"/>
      <c r="AF130" s="582"/>
      <c r="AG130" s="582"/>
      <c r="AH130" s="582"/>
      <c r="AI130" s="582"/>
      <c r="AJ130" s="582"/>
      <c r="AK130" s="582"/>
      <c r="AL130" s="582"/>
      <c r="AM130" s="582"/>
      <c r="AN130" s="582"/>
      <c r="AO130" s="582"/>
      <c r="AP130" s="582"/>
      <c r="AQ130" s="582"/>
      <c r="AR130" s="582"/>
      <c r="AS130" s="582"/>
      <c r="AT130" s="582"/>
      <c r="AU130" s="582"/>
      <c r="AV130" s="582"/>
      <c r="AW130" s="582"/>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577" t="s">
        <v>88</v>
      </c>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7"/>
      <c r="AK132" s="577"/>
      <c r="AL132" s="577"/>
      <c r="AM132" s="577"/>
      <c r="AN132" s="577"/>
      <c r="AO132" s="577"/>
      <c r="AP132" s="577"/>
      <c r="AQ132" s="577"/>
      <c r="AR132" s="577"/>
      <c r="AS132" s="577"/>
      <c r="AT132" s="577"/>
      <c r="AU132" s="577"/>
      <c r="AV132" s="577"/>
      <c r="AW132" s="577"/>
      <c r="AX132" s="176"/>
    </row>
    <row r="133" spans="2:50" s="172" customFormat="1" ht="12.75" x14ac:dyDescent="0.2">
      <c r="C133" s="179"/>
      <c r="D133" s="179"/>
      <c r="E133" s="179"/>
      <c r="F133" s="179"/>
      <c r="G133" s="179"/>
      <c r="H133" s="179"/>
      <c r="I133" s="179"/>
      <c r="J133" s="179"/>
      <c r="K133" s="179"/>
      <c r="L133" s="179"/>
      <c r="M133" s="577"/>
      <c r="N133" s="577"/>
      <c r="O133" s="577"/>
      <c r="P133" s="577"/>
      <c r="Q133" s="577"/>
      <c r="R133" s="577"/>
      <c r="S133" s="577"/>
      <c r="T133" s="577"/>
      <c r="U133" s="577"/>
      <c r="V133" s="577"/>
      <c r="W133" s="577"/>
      <c r="X133" s="577"/>
      <c r="Y133" s="577"/>
      <c r="Z133" s="577"/>
      <c r="AA133" s="577"/>
      <c r="AB133" s="577"/>
      <c r="AC133" s="577"/>
      <c r="AD133" s="577"/>
      <c r="AE133" s="577"/>
      <c r="AF133" s="577"/>
      <c r="AG133" s="577"/>
      <c r="AH133" s="577"/>
      <c r="AI133" s="577"/>
      <c r="AJ133" s="577"/>
      <c r="AK133" s="577"/>
      <c r="AL133" s="577"/>
      <c r="AM133" s="577"/>
      <c r="AN133" s="577"/>
      <c r="AO133" s="577"/>
      <c r="AP133" s="577"/>
      <c r="AQ133" s="577"/>
      <c r="AR133" s="577"/>
      <c r="AS133" s="577"/>
      <c r="AT133" s="577"/>
      <c r="AU133" s="577"/>
      <c r="AV133" s="577"/>
      <c r="AW133" s="577"/>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65</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66</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105</v>
      </c>
      <c r="R150" s="195"/>
    </row>
    <row r="151" spans="2:49" s="172" customFormat="1" ht="14.25" hidden="1" x14ac:dyDescent="0.2">
      <c r="C151" s="185"/>
      <c r="Q151" s="196" t="s">
        <v>106</v>
      </c>
      <c r="R151" s="195"/>
    </row>
    <row r="152" spans="2:49" s="172" customFormat="1" ht="14.25" hidden="1" x14ac:dyDescent="0.2">
      <c r="C152" s="185"/>
      <c r="Q152" s="196" t="s">
        <v>107</v>
      </c>
      <c r="R152" s="195"/>
    </row>
    <row r="153" spans="2:49" s="172" customFormat="1" ht="12.75" hidden="1" x14ac:dyDescent="0.2">
      <c r="C153" s="185"/>
      <c r="Q153" s="196" t="s">
        <v>108</v>
      </c>
    </row>
    <row r="154" spans="2:49" s="172" customFormat="1" ht="12.75" hidden="1" x14ac:dyDescent="0.2">
      <c r="C154" s="185"/>
    </row>
    <row r="155" spans="2:49" s="172" customFormat="1" ht="12.75" hidden="1" x14ac:dyDescent="0.2">
      <c r="C155" s="185"/>
      <c r="R155" s="172" t="s">
        <v>67</v>
      </c>
    </row>
    <row r="156" spans="2:49" s="172" customFormat="1" ht="12.75" hidden="1" x14ac:dyDescent="0.25">
      <c r="R156" s="172" t="s">
        <v>68</v>
      </c>
    </row>
    <row r="157" spans="2:49" s="172" customFormat="1" ht="12.75" hidden="1" x14ac:dyDescent="0.25"/>
    <row r="158" spans="2:49" s="172" customFormat="1" ht="12.75" hidden="1" x14ac:dyDescent="0.25"/>
    <row r="159" spans="2:49" s="172" customFormat="1" ht="12.75" hidden="1" x14ac:dyDescent="0.25">
      <c r="R159" s="172" t="s">
        <v>97</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Fo16hlEg5x/O8O6cQ4IZSbXaWQk2XJBBEGu4GMcR/B4bsxBfjp8WipTVSF4BU7GS2cn71bauMcrvqwFi5kSWWA==" saltValue="1f1fqbfIF6zPjxhKdldxtA==" spinCount="100000" sheet="1" objects="1" scenarios="1"/>
  <customSheetViews>
    <customSheetView guid="{8BBDF041-1EC5-4F43-8AC5-BFD5AE5CB39A}" zeroValues="0" hiddenRows="1" topLeftCell="A79">
      <selection activeCell="B93" sqref="B93:AW93"/>
      <pageMargins left="0.7" right="0.7" top="0.75" bottom="0.75" header="0.3" footer="0.3"/>
    </customSheetView>
  </customSheetViews>
  <mergeCells count="137">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s>
  <dataValidations count="56">
    <dataValidation errorStyle="information" allowBlank="1" showInputMessage="1" showErrorMessage="1" error="Données non valides" promptTitle="Données nécessaires" sqref="M22:Y22" xr:uid="{8583300C-64E9-4D69-A308-9F0CEE51D73A}"/>
    <dataValidation allowBlank="1" showErrorMessage="1" promptTitle="Optiion gestion pilotée du PERCO" sqref="AW105 AW115 AW101:AW103 AW107:AW108" xr:uid="{5F2E4C92-AF1C-4DDA-B97E-C72A988CD7A3}"/>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67B048C8-6438-41B9-B8F1-77450B7905DA}"/>
    <dataValidation allowBlank="1" showInputMessage="1" showErrorMessage="1" sqref="AW13:IA13 AK19 AN19:AW19 Z28:IA28 AU14" xr:uid="{AC07B20E-C7FB-4C1B-9C2A-1B3FF2C8FB9F}"/>
    <dataValidation allowBlank="1" showInputMessage="1" showErrorMessage="1" promptTitle="Numéro sécurité sociale" prompt="Données obligatoires" sqref="AA6 AA23" xr:uid="{631F8F99-3358-41CE-BDE2-526012DF1D7A}"/>
    <dataValidation allowBlank="1" showInputMessage="1" showErrorMessage="1" prompt="Merci d'indiquer vos noms et prénoms en majuscules" sqref="Z10 Z7:Z8" xr:uid="{6EE73B07-4BA1-4138-94B9-CF6AF231F339}"/>
    <dataValidation errorStyle="information" allowBlank="1" showInputMessage="1" showErrorMessage="1" error="Données non valides" sqref="AH13:AV13" xr:uid="{AB15B3EE-37C3-4581-B37D-9D7B87C4ADF4}"/>
    <dataValidation type="list" allowBlank="1" showInputMessage="1" showErrorMessage="1" sqref="C116" xr:uid="{99BDC5BB-BECE-42A0-8C82-AD45F05E5B8B}">
      <formula1>$R$158:$R$159</formula1>
    </dataValidation>
    <dataValidation type="list" allowBlank="1" showInputMessage="1" showErrorMessage="1" sqref="M15:Y15" xr:uid="{9C7DDB13-6AA0-4339-8326-30A4FB0F1896}">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5088AFAB-A930-426C-A4BB-B279948F29E3}">
      <formula1>$Q$151:$Q$152</formula1>
    </dataValidation>
    <dataValidation type="custom" showInputMessage="1" showErrorMessage="1" errorTitle="Information épargnant manquante" error="Vous devez renseigner toutes les informations personnelles de l’épargnant afin de réaliser la répartition des versements. " sqref="AN44:AV45" xr:uid="{0B781A0B-A14A-4EB1-95AF-14578C1BA337}">
      <formula1>AND(T5&lt;&gt;"",M7&lt;&gt;"",M9&lt;&gt;"",Y9&lt;&gt;"",M11&lt;&gt;"",M13&lt;&gt;"",T13&lt;&gt;"",M15&lt;&gt;"",AH5&lt;&gt;"",AH7&lt;&gt;"",AH9&lt;&gt;"",AH11&lt;&gt;"",AH13&lt;&gt;"",AH15&lt;&gt;"")</formula1>
    </dataValidation>
    <dataValidation type="textLength" allowBlank="1" showInputMessage="1" showErrorMessage="1" errorTitle="N° de Sécurité sociale invalide" error="Veuillez saisir un numéro de Sécurité sociale à 13 ou 15 chiffres." prompt="Compris en 13 et 15 caractères (la clé n'est pas obligatoire)_x000a_" sqref="M7:Y7" xr:uid="{6830C3CE-4B23-4222-BB8E-F8D5CE13970D}">
      <formula1>13</formula1>
      <formula2>15</formula2>
    </dataValidation>
    <dataValidation type="custom" showInputMessage="1" showErrorMessage="1" errorTitle="Information épargnant manquante" error="Vous devez renseigner toutes les informations personnelles de l’épargnant afin de réaliser la répartition des versements. " sqref="AC78:AL79" xr:uid="{003C5BAC-DA56-40A6-AE42-DEF4D8AA018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8:AB39" xr:uid="{D731941A-97C2-4B3E-905D-B4F2B9B1D0F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0:AB41" xr:uid="{3F8F3F70-9A05-4585-A88C-D8E09818D0F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2:AB43" xr:uid="{B75787B3-F173-4FAB-B86A-0200E3ACF5A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4:AB45" xr:uid="{8C174248-FCA0-4F4E-B177-71D854BE6FB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6:AB47" xr:uid="{6240F149-25BB-4775-98D4-3FCE6F51674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8:AB49" xr:uid="{ECED04FE-82C9-4441-94FB-721B6F7478B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0:AB51" xr:uid="{8C57C702-5160-45F1-96AC-59196A7F79D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2:AB53" xr:uid="{CA32DA97-BCAF-49E4-8A05-BCADD994855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4:AB55" xr:uid="{4B716671-2776-4367-9C06-6E676BFFF1E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6:AB57" xr:uid="{A0FDF3F3-8EE9-4803-AF72-61F4642250D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8:AB59" xr:uid="{4B2A8863-4425-4C1D-AA22-FAA79EA15FF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0:AB61" xr:uid="{9E41ABF0-93E4-44B0-8982-5B05BF3E5A0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2:AB63" xr:uid="{A36A71E7-E54D-40B9-BBCB-FAD2C250B08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4:AB65" xr:uid="{6A65D069-1B3C-44B0-8A69-07E95D2967C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6:AB67" xr:uid="{BFD34553-AF61-41BB-83F5-8E2675350BC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8:AB69" xr:uid="{42EABCEF-2846-4063-8CA9-B88F8D6DE83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0:AB71" xr:uid="{371E04E2-EB43-4635-916E-F596DC2D8A6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2:AB73" xr:uid="{923E4428-85E2-4DF0-88F7-FFDB8B50B9D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4:AB75" xr:uid="{FBF2CDC0-0323-4409-B19D-62745D7FE68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6:AB77" xr:uid="{6924BD30-6F8C-4983-B171-56CA2B589BC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8:AB79" xr:uid="{6BF60F1A-FBF2-415F-A8E5-AC242EA46E5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6:AL37" xr:uid="{56460D01-B00D-45AE-BB17-DD216580898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8:AL39" xr:uid="{A2CD4864-63A2-4133-981A-7BF3DD3189E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0:AL41" xr:uid="{1C2218D1-F603-4101-916F-E7CF629B597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2:AL43" xr:uid="{6E784753-0B64-439C-89D9-27907CD0CCB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4:AL45" xr:uid="{CC0F3B61-225F-431F-9373-00DB1C70B35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6:AL47" xr:uid="{D8A14959-79CB-44E4-858B-1F6097E80F2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8:AL49" xr:uid="{E84CEB93-EFE0-42A3-9426-3E52CB91AEE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0:AL51" xr:uid="{73181CCE-420D-4C46-9808-B40CD5AF9F0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2:AL53" xr:uid="{CA7D5CE0-0ECA-4F20-8048-3E35E531D5D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4:AL55" xr:uid="{D506554A-EA27-433B-A75C-7EB9B7FFD7B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6:AL57" xr:uid="{0D45FF5E-5DB6-4877-A432-7A5E2FE0C99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8:AL59" xr:uid="{5C562B98-C685-48D1-9372-3AD79CB6814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0:AL61" xr:uid="{0E20E492-0134-455F-88A1-1A15645D15F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2:AL63" xr:uid="{06B17F3E-82C8-4990-BE16-C5FF0283E9D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4:AL65" xr:uid="{592FA338-37DE-446E-9C20-A10FBAC330D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6:AL67" xr:uid="{D75A9D1C-8CD1-4AF4-B0ED-1BF961F6A75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8:AL69" xr:uid="{DFE853D5-DFEF-4786-AFD0-D05394F616D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0:AL71" xr:uid="{A4C260DB-8B12-434B-9E94-D70529D3569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2:AL73" xr:uid="{5F10BFCD-BC20-4956-9201-A06D2E9DCE2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4:AL75" xr:uid="{01D9831F-B972-4338-87CA-6E7D1E41199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6:AL77" xr:uid="{DFAD865A-0BA3-428F-BA85-FC1461FCBD4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6:AB37" xr:uid="{00670944-4788-41DA-860D-3E2CDF4FB8EE}">
      <formula1>AND(T5&lt;&gt;"",M7&lt;&gt;"",M9&lt;&gt;"",Y9&lt;&gt;"",M11&lt;&gt;"",M13&lt;&gt;"",T13&lt;&gt;"",M15&lt;&gt;"",AH5&lt;&gt;"",AH7&lt;&gt;"",AH9&lt;&gt;"",AH11&lt;&gt;"",AH13&lt;&gt;"",AH15&lt;&gt;"")</formula1>
    </dataValidation>
  </dataValidations>
  <hyperlinks>
    <hyperlink ref="AP96:AW99" location="'Modalités de versement'!A1" display="Plus d'information &gt;" xr:uid="{C142A8FC-1605-454E-848A-645761909693}"/>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03" r:id="rId4" name="Check Box 19">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6404" r:id="rId5" name="Check Box 20">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6405" r:id="rId6" name="Check Box 21">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6406" r:id="rId7" name="Check Box 22">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6407" r:id="rId8" name="Check Box 23">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6408" r:id="rId9" name="Check Box 24">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6411" r:id="rId10" name="Check Box 27">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6412" r:id="rId11" name="Check Box 28">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6413" r:id="rId12" name="Check Box 29">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6414" r:id="rId13" name="Check Box 30">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6415" r:id="rId14" name="Check Box 31">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6416" r:id="rId15" name="Check Box 32">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0A160328-84DB-4F79-A83D-ED737A4DFE74}">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61F0EFCC-4030-463A-8E78-32EA401C3C88}">
          <x14:formula1>
            <xm:f>Données!$C$16:$C$19</xm:f>
          </x14:formula1>
          <xm:sqref>AN38</xm:sqref>
        </x14:dataValidation>
        <x14:dataValidation type="list" allowBlank="1" showInputMessage="1" showErrorMessage="1" xr:uid="{9EC59476-9E9E-4C4B-8012-D3D7EC149C7A}">
          <x14:formula1>
            <xm:f>Données!$C$36:$C$38</xm:f>
          </x14:formula1>
          <xm:sqref>M5:Q5</xm:sqref>
        </x14:dataValidation>
        <x14:dataValidation type="list" allowBlank="1" showInputMessage="1" showErrorMessage="1" xr:uid="{72975508-96A6-43D3-A9E2-5095BE927745}">
          <x14:formula1>
            <xm:f>Données!$C$28:$C$31</xm:f>
          </x14:formula1>
          <xm:sqref>M17:Y17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d1b4585e-59aa-43d5-93e5-b0690e24027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5109B01E0086F4191209DA799F04886" ma:contentTypeVersion="13" ma:contentTypeDescription="Crée un document." ma:contentTypeScope="" ma:versionID="5285a1e59908587bd22c21faf5ee18b1">
  <xsd:schema xmlns:xsd="http://www.w3.org/2001/XMLSchema" xmlns:xs="http://www.w3.org/2001/XMLSchema" xmlns:p="http://schemas.microsoft.com/office/2006/metadata/properties" xmlns:ns2="d1b4585e-59aa-43d5-93e5-b0690e240271" xmlns:ns3="39d78b12-1cbe-46d0-bb40-b55ac852e6c8" targetNamespace="http://schemas.microsoft.com/office/2006/metadata/properties" ma:root="true" ma:fieldsID="94ef797ec0482bb8500a01c04388fc5d" ns2:_="" ns3:_="">
    <xsd:import namespace="d1b4585e-59aa-43d5-93e5-b0690e240271"/>
    <xsd:import namespace="39d78b12-1cbe-46d0-bb40-b55ac852e6c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Flow_SignoffStatu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b4585e-59aa-43d5-93e5-b0690e2402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Flow_SignoffStatus" ma:index="12" nillable="true" ma:displayName="État de validation" ma:internalName="_x00c9_tat_x0020_de_x0020_validation">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9d78b12-1cbe-46d0-bb40-b55ac852e6c8"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FC1477F-C26F-43DF-A738-897ED3CEC537}">
  <ds:schemaRefs>
    <ds:schemaRef ds:uri="d1b4585e-59aa-43d5-93e5-b0690e240271"/>
    <ds:schemaRef ds:uri="http://purl.org/dc/terms/"/>
    <ds:schemaRef ds:uri="http://purl.org/dc/dcmitype/"/>
    <ds:schemaRef ds:uri="http://purl.org/dc/elements/1.1/"/>
    <ds:schemaRef ds:uri="http://schemas.microsoft.com/office/2006/metadata/properties"/>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39d78b12-1cbe-46d0-bb40-b55ac852e6c8"/>
  </ds:schemaRefs>
</ds:datastoreItem>
</file>

<file path=customXml/itemProps2.xml><?xml version="1.0" encoding="utf-8"?>
<ds:datastoreItem xmlns:ds="http://schemas.openxmlformats.org/officeDocument/2006/customXml" ds:itemID="{C0EFF1B2-C816-4636-A71B-57A52BD01A7C}">
  <ds:schemaRefs>
    <ds:schemaRef ds:uri="http://schemas.microsoft.com/sharepoint/v3/contenttype/forms"/>
  </ds:schemaRefs>
</ds:datastoreItem>
</file>

<file path=customXml/itemProps3.xml><?xml version="1.0" encoding="utf-8"?>
<ds:datastoreItem xmlns:ds="http://schemas.openxmlformats.org/officeDocument/2006/customXml" ds:itemID="{63624ED2-EAF6-4396-AEF9-48EB4A9BB0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b4585e-59aa-43d5-93e5-b0690e240271"/>
    <ds:schemaRef ds:uri="39d78b12-1cbe-46d0-bb40-b55ac852e6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15</vt:i4>
      </vt:variant>
    </vt:vector>
  </HeadingPairs>
  <TitlesOfParts>
    <vt:vector size="30" baseType="lpstr">
      <vt:lpstr>Informations Entreprise</vt:lpstr>
      <vt:lpstr>Bulletin 1</vt:lpstr>
      <vt:lpstr>Bulletin 2</vt:lpstr>
      <vt:lpstr>Bulletin 3</vt:lpstr>
      <vt:lpstr>Bulletin 4</vt:lpstr>
      <vt:lpstr>Bulletin 5</vt:lpstr>
      <vt:lpstr>Bulletin 6</vt:lpstr>
      <vt:lpstr>Bulletin 7</vt:lpstr>
      <vt:lpstr>Bulletin 8</vt:lpstr>
      <vt:lpstr>Bulletin 9</vt:lpstr>
      <vt:lpstr>Bulletin 10</vt:lpstr>
      <vt:lpstr>Fiche récapitulative</vt:lpstr>
      <vt:lpstr>Modalités de versement</vt:lpstr>
      <vt:lpstr>Autres fonds</vt:lpstr>
      <vt:lpstr>Données</vt:lpstr>
      <vt:lpstr>case_CSG</vt:lpstr>
      <vt:lpstr>CSGCRDS</vt:lpstr>
      <vt:lpstr>PASS</vt:lpstr>
      <vt:lpstr>'Bulletin 1'!Zone_d_impression</vt:lpstr>
      <vt:lpstr>'Bulletin 10'!Zone_d_impression</vt:lpstr>
      <vt:lpstr>'Bulletin 2'!Zone_d_impression</vt:lpstr>
      <vt:lpstr>'Bulletin 3'!Zone_d_impression</vt:lpstr>
      <vt:lpstr>'Bulletin 4'!Zone_d_impression</vt:lpstr>
      <vt:lpstr>'Bulletin 5'!Zone_d_impression</vt:lpstr>
      <vt:lpstr>'Bulletin 6'!Zone_d_impression</vt:lpstr>
      <vt:lpstr>'Bulletin 7'!Zone_d_impression</vt:lpstr>
      <vt:lpstr>'Bulletin 8'!Zone_d_impression</vt:lpstr>
      <vt:lpstr>'Bulletin 9'!Zone_d_impression</vt:lpstr>
      <vt:lpstr>'Fiche récapitulative'!Zone_d_impression</vt:lpstr>
      <vt:lpstr>'Informations Entreprise'!Zone_d_impression</vt:lpstr>
    </vt:vector>
  </TitlesOfParts>
  <Company>GROUPAMA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Marketing GES</dc:creator>
  <cp:lastModifiedBy>BODIANG Bana</cp:lastModifiedBy>
  <cp:lastPrinted>2022-12-15T13:34:04Z</cp:lastPrinted>
  <dcterms:created xsi:type="dcterms:W3CDTF">2013-07-31T09:20:59Z</dcterms:created>
  <dcterms:modified xsi:type="dcterms:W3CDTF">2026-01-05T07:55:05Z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0x01010065109B01E0086F4191209DA799F04886</vt:lpwstr>
  </property>
</Properties>
</file>