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24226"/>
  <mc:AlternateContent xmlns:mc="http://schemas.openxmlformats.org/markup-compatibility/2006">
    <mc:Choice Requires="x15">
      <x15ac:absPath xmlns:x15ac="http://schemas.microsoft.com/office/spreadsheetml/2010/11/ac" url="I:\GES\DMD_MARKETING\15. BASE DOCUMENTAIRE\BIV\BIV entreprise\"/>
    </mc:Choice>
  </mc:AlternateContent>
  <xr:revisionPtr revIDLastSave="0" documentId="8_{3366A727-0283-4A75-8F59-D9419696543F}" xr6:coauthVersionLast="47" xr6:coauthVersionMax="47" xr10:uidLastSave="{00000000-0000-0000-0000-000000000000}"/>
  <bookViews>
    <workbookView xWindow="28680" yWindow="2100" windowWidth="29040" windowHeight="16440" tabRatio="838" xr2:uid="{00000000-000D-0000-FFFF-FFFF00000000}"/>
  </bookViews>
  <sheets>
    <sheet name="Informations Entreprise" sheetId="1" r:id="rId1"/>
    <sheet name="Bulletin 1" sheetId="6" r:id="rId2"/>
    <sheet name="Bulletin 2" sheetId="19" r:id="rId3"/>
    <sheet name="Bulletin 3" sheetId="20" r:id="rId4"/>
    <sheet name="Bulletin 4" sheetId="21" r:id="rId5"/>
    <sheet name="Bulletin 5" sheetId="22" r:id="rId6"/>
    <sheet name="Bulletin 6" sheetId="23" r:id="rId7"/>
    <sheet name="Bulletin 7" sheetId="24" r:id="rId8"/>
    <sheet name="Bulletin 8" sheetId="26" r:id="rId9"/>
    <sheet name="Bulletin 9" sheetId="25" r:id="rId10"/>
    <sheet name="Bulletin 10" sheetId="27" r:id="rId11"/>
    <sheet name="Fiche récapitulative" sheetId="3" r:id="rId12"/>
    <sheet name="Autres fonds" sheetId="17" r:id="rId13"/>
    <sheet name="Modalités de versement" sheetId="18" r:id="rId14"/>
    <sheet name="Données" sheetId="4" state="hidden" r:id="rId15"/>
  </sheets>
  <externalReferences>
    <externalReference r:id="rId16"/>
  </externalReferences>
  <definedNames>
    <definedName name="_xlnm._FilterDatabase" localSheetId="0" hidden="1">'Informations Entreprise'!$E$37:$U$37</definedName>
    <definedName name="case_CSG">'Informations Entreprise'!$AI$30</definedName>
    <definedName name="CSG_CRDS">'[1]Saisie des données + guide'!$AK$110</definedName>
    <definedName name="CSGCRDS">Données!$C$14</definedName>
    <definedName name="Groupama_Sélection_PME_ETI">'Informations Entreprise'!#REF!</definedName>
    <definedName name="PASS">Données!$C$2</definedName>
    <definedName name="Plafond_PEE">'[1]Saisie des données + guide'!$O$107</definedName>
    <definedName name="Plafond_PEE_net">'[1]Saisie des données + guide'!$Z$107</definedName>
    <definedName name="Plafond_PERCO">'[1]Saisie des données + guide'!$O$108</definedName>
    <definedName name="Plafond_PERCO_net">'[1]Saisie des données + guide'!$Z$108</definedName>
    <definedName name="Plafond_uni_TNS">'[1]Saisie des données + guide'!$AV$95</definedName>
    <definedName name="Plafond_uni_TS">'[1]Saisie des données + guide'!$AV$92</definedName>
    <definedName name="_xlnm.Print_Area" localSheetId="1">'Bulletin 1'!$B$1:$AX$104</definedName>
    <definedName name="_xlnm.Print_Area" localSheetId="10">'Bulletin 10'!$B$1:$AX$104</definedName>
    <definedName name="_xlnm.Print_Area" localSheetId="2">'Bulletin 2'!$B$1:$AX$104</definedName>
    <definedName name="_xlnm.Print_Area" localSheetId="3">'Bulletin 3'!$B$1:$AX$104</definedName>
    <definedName name="_xlnm.Print_Area" localSheetId="4">'Bulletin 4'!$B$1:$AX$104</definedName>
    <definedName name="_xlnm.Print_Area" localSheetId="5">'Bulletin 5'!$B$1:$AX$104</definedName>
    <definedName name="_xlnm.Print_Area" localSheetId="6">'Bulletin 6'!$B$1:$AX$104</definedName>
    <definedName name="_xlnm.Print_Area" localSheetId="7">'Bulletin 7'!$B$1:$AX$104</definedName>
    <definedName name="_xlnm.Print_Area" localSheetId="8">'Bulletin 8'!$B$1:$AX$104</definedName>
    <definedName name="_xlnm.Print_Area" localSheetId="9">'Bulletin 9'!$B$1:$AX$104</definedName>
    <definedName name="_xlnm.Print_Area" localSheetId="11">'Fiche récapitulative'!$A$1:$P$71</definedName>
    <definedName name="_xlnm.Print_Area" localSheetId="0">'Informations Entreprise'!$A$1:$BH$46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9" i="1" l="1"/>
  <c r="AV59" i="1"/>
  <c r="AV61" i="1"/>
  <c r="R61" i="1"/>
  <c r="X71" i="27"/>
  <c r="AN46" i="27" s="1"/>
  <c r="L71" i="27"/>
  <c r="AK71" i="27" s="1"/>
  <c r="B43" i="27"/>
  <c r="B41" i="27"/>
  <c r="B39" i="27"/>
  <c r="B37" i="27"/>
  <c r="B35" i="27"/>
  <c r="B31" i="27"/>
  <c r="M27" i="27"/>
  <c r="M25" i="27"/>
  <c r="AH23" i="27"/>
  <c r="M18" i="27" s="1"/>
  <c r="M23" i="27"/>
  <c r="AH21" i="27"/>
  <c r="M21" i="27"/>
  <c r="X71" i="26"/>
  <c r="AN46" i="26" s="1"/>
  <c r="L71" i="26"/>
  <c r="AK71" i="26" s="1"/>
  <c r="B43" i="26"/>
  <c r="B41" i="26"/>
  <c r="B39" i="26"/>
  <c r="B37" i="26"/>
  <c r="B35" i="26"/>
  <c r="B31" i="26"/>
  <c r="M27" i="26"/>
  <c r="M25" i="26"/>
  <c r="AH23" i="26"/>
  <c r="M18" i="26" s="1"/>
  <c r="M23" i="26"/>
  <c r="AH21" i="26"/>
  <c r="M21" i="26"/>
  <c r="X71" i="25"/>
  <c r="AN46" i="25" s="1"/>
  <c r="L71" i="25"/>
  <c r="AK71" i="25" s="1"/>
  <c r="B43" i="25"/>
  <c r="B41" i="25"/>
  <c r="B39" i="25"/>
  <c r="B37" i="25"/>
  <c r="B35" i="25"/>
  <c r="B31" i="25"/>
  <c r="M27" i="25"/>
  <c r="M25" i="25"/>
  <c r="AH23" i="25"/>
  <c r="M18" i="25" s="1"/>
  <c r="M23" i="25"/>
  <c r="AH21" i="25"/>
  <c r="M21" i="25"/>
  <c r="X71" i="24"/>
  <c r="AN46" i="24" s="1"/>
  <c r="L71" i="24"/>
  <c r="AK71" i="24" s="1"/>
  <c r="B43" i="24"/>
  <c r="B41" i="24"/>
  <c r="B39" i="24"/>
  <c r="B37" i="24"/>
  <c r="B35" i="24"/>
  <c r="B31" i="24"/>
  <c r="M27" i="24"/>
  <c r="M25" i="24"/>
  <c r="AH23" i="24"/>
  <c r="M18" i="24" s="1"/>
  <c r="M23" i="24"/>
  <c r="AH21" i="24"/>
  <c r="M21" i="24"/>
  <c r="X71" i="23"/>
  <c r="L71" i="23"/>
  <c r="AK71" i="23" s="1"/>
  <c r="AN46" i="23"/>
  <c r="B43" i="23"/>
  <c r="B41" i="23"/>
  <c r="B39" i="23"/>
  <c r="B37" i="23"/>
  <c r="B35" i="23"/>
  <c r="B31" i="23"/>
  <c r="M27" i="23"/>
  <c r="M25" i="23"/>
  <c r="AH23" i="23"/>
  <c r="M18" i="23" s="1"/>
  <c r="M23" i="23"/>
  <c r="AH21" i="23"/>
  <c r="M21" i="23"/>
  <c r="X71" i="22"/>
  <c r="AN46" i="22" s="1"/>
  <c r="L71" i="22"/>
  <c r="AK71" i="22" s="1"/>
  <c r="B43" i="22"/>
  <c r="B41" i="22"/>
  <c r="B39" i="22"/>
  <c r="B37" i="22"/>
  <c r="B35" i="22"/>
  <c r="B31" i="22"/>
  <c r="M27" i="22"/>
  <c r="M25" i="22"/>
  <c r="AH23" i="22"/>
  <c r="M18" i="22" s="1"/>
  <c r="M23" i="22"/>
  <c r="AH21" i="22"/>
  <c r="M21" i="22"/>
  <c r="X71" i="21"/>
  <c r="AN46" i="21" s="1"/>
  <c r="L71" i="21"/>
  <c r="AK71" i="21" s="1"/>
  <c r="B43" i="21"/>
  <c r="B41" i="21"/>
  <c r="B39" i="21"/>
  <c r="B37" i="21"/>
  <c r="B35" i="21"/>
  <c r="B31" i="21"/>
  <c r="M27" i="21"/>
  <c r="M25" i="21"/>
  <c r="AH23" i="21"/>
  <c r="M18" i="21" s="1"/>
  <c r="M23" i="21"/>
  <c r="AH21" i="21"/>
  <c r="M21" i="21"/>
  <c r="X71" i="20"/>
  <c r="AN46" i="20" s="1"/>
  <c r="L71" i="20"/>
  <c r="AK71" i="20" s="1"/>
  <c r="B43" i="20"/>
  <c r="B41" i="20"/>
  <c r="B39" i="20"/>
  <c r="B37" i="20"/>
  <c r="B35" i="20"/>
  <c r="B31" i="20"/>
  <c r="M27" i="20"/>
  <c r="M25" i="20"/>
  <c r="AH23" i="20"/>
  <c r="M18" i="20" s="1"/>
  <c r="M23" i="20"/>
  <c r="AH21" i="20"/>
  <c r="M21" i="20"/>
  <c r="X71" i="19"/>
  <c r="AN46" i="19" s="1"/>
  <c r="L71" i="19"/>
  <c r="AK71" i="19" s="1"/>
  <c r="B43" i="19"/>
  <c r="B41" i="19"/>
  <c r="B39" i="19"/>
  <c r="B37" i="19"/>
  <c r="B35" i="19"/>
  <c r="B31" i="19"/>
  <c r="M27" i="19"/>
  <c r="M25" i="19"/>
  <c r="AH23" i="19"/>
  <c r="M18" i="19" s="1"/>
  <c r="M23" i="19"/>
  <c r="AH21" i="19"/>
  <c r="M21" i="19"/>
  <c r="AV57" i="1"/>
  <c r="R57" i="1"/>
  <c r="H17" i="3"/>
  <c r="H15" i="3"/>
  <c r="V23" i="3"/>
  <c r="V24" i="3"/>
  <c r="V25" i="3"/>
  <c r="V26" i="3"/>
  <c r="V27" i="3"/>
  <c r="V28" i="3"/>
  <c r="V29" i="3"/>
  <c r="V30" i="3"/>
  <c r="V31" i="3"/>
  <c r="V32" i="3"/>
  <c r="AL25" i="1" l="1"/>
  <c r="AL24" i="1"/>
  <c r="AL22" i="1"/>
  <c r="AL21" i="1"/>
  <c r="X32" i="3" l="1"/>
  <c r="X31" i="3"/>
  <c r="X30" i="3"/>
  <c r="X29" i="3"/>
  <c r="X28" i="3"/>
  <c r="X27" i="3"/>
  <c r="X26" i="3"/>
  <c r="X25" i="3"/>
  <c r="X24" i="3"/>
  <c r="X23" i="3"/>
  <c r="AV37" i="1" l="1"/>
  <c r="J32" i="3" l="1"/>
  <c r="J31" i="3"/>
  <c r="J30" i="3"/>
  <c r="J29" i="3"/>
  <c r="J28" i="3"/>
  <c r="J27" i="3"/>
  <c r="J26" i="3"/>
  <c r="J25" i="3"/>
  <c r="J24" i="3"/>
  <c r="F32" i="3"/>
  <c r="F31" i="3"/>
  <c r="F30" i="3"/>
  <c r="F29" i="3"/>
  <c r="F28" i="3"/>
  <c r="F27" i="3"/>
  <c r="F26" i="3"/>
  <c r="F25" i="3"/>
  <c r="F24" i="3"/>
  <c r="B32" i="3"/>
  <c r="B31" i="3"/>
  <c r="B30" i="3"/>
  <c r="B29" i="3"/>
  <c r="B28" i="3"/>
  <c r="B27" i="3"/>
  <c r="B26" i="3"/>
  <c r="B25" i="3"/>
  <c r="B24" i="3"/>
  <c r="J23" i="3"/>
  <c r="F23" i="3"/>
  <c r="B23" i="3"/>
  <c r="AH23" i="6"/>
  <c r="M18" i="6" s="1"/>
  <c r="AL26" i="1" l="1"/>
  <c r="X71" i="6"/>
  <c r="AN46" i="6" s="1"/>
  <c r="L71" i="6"/>
  <c r="L30" i="3"/>
  <c r="L29" i="3"/>
  <c r="L28" i="3"/>
  <c r="L27" i="3"/>
  <c r="L26" i="3"/>
  <c r="L25" i="3"/>
  <c r="L24" i="3"/>
  <c r="L31" i="3"/>
  <c r="L32" i="3"/>
  <c r="M31" i="3" l="1"/>
  <c r="M30" i="3"/>
  <c r="M28" i="3"/>
  <c r="M27" i="3"/>
  <c r="M26" i="3"/>
  <c r="M25" i="3"/>
  <c r="M24" i="3"/>
  <c r="M32" i="3"/>
  <c r="M29" i="3"/>
  <c r="M25" i="6" l="1"/>
  <c r="D27" i="4"/>
  <c r="D26" i="4"/>
  <c r="C27" i="4"/>
  <c r="C26" i="4"/>
  <c r="C61" i="3" l="1"/>
  <c r="E17" i="3" l="1"/>
  <c r="O24" i="3" s="1"/>
  <c r="E15" i="3"/>
  <c r="T23" i="3"/>
  <c r="T24" i="3"/>
  <c r="N24" i="3" s="1"/>
  <c r="T25" i="3"/>
  <c r="N25" i="3" s="1"/>
  <c r="T26" i="3"/>
  <c r="N26" i="3" s="1"/>
  <c r="O26" i="3"/>
  <c r="T27" i="3"/>
  <c r="N27" i="3" s="1"/>
  <c r="O27" i="3"/>
  <c r="T28" i="3"/>
  <c r="N28" i="3" s="1"/>
  <c r="O28" i="3"/>
  <c r="T29" i="3"/>
  <c r="N29" i="3" s="1"/>
  <c r="T30" i="3"/>
  <c r="N30" i="3" s="1"/>
  <c r="O30" i="3"/>
  <c r="T31" i="3"/>
  <c r="N31" i="3" s="1"/>
  <c r="O31" i="3"/>
  <c r="T32" i="3"/>
  <c r="N32" i="3" s="1"/>
  <c r="O32" i="3"/>
  <c r="O25" i="3" l="1"/>
  <c r="O29" i="3"/>
  <c r="B31" i="6" l="1"/>
  <c r="M22" i="3" l="1"/>
  <c r="M27" i="6" l="1"/>
  <c r="M23" i="6"/>
  <c r="AH21" i="6"/>
  <c r="M21" i="6"/>
  <c r="J61" i="3"/>
  <c r="L17" i="3"/>
  <c r="L15" i="3"/>
  <c r="E10" i="3" l="1"/>
  <c r="L23" i="3"/>
  <c r="N23" i="3" s="1" a="1"/>
  <c r="N23" i="3" s="1"/>
  <c r="O23" i="3" l="1"/>
  <c r="B43" i="6"/>
  <c r="B41" i="6"/>
  <c r="B39" i="6"/>
  <c r="B37" i="6"/>
  <c r="B35" i="6"/>
  <c r="E8" i="3"/>
  <c r="AK71" i="6" l="1"/>
  <c r="M23" i="3" s="1"/>
  <c r="P23" i="3" s="1"/>
  <c r="P24" i="3" l="1"/>
  <c r="S30" i="3"/>
  <c r="S31" i="3"/>
  <c r="S32" i="3"/>
  <c r="S29" i="3"/>
  <c r="S28" i="3"/>
  <c r="S27" i="3"/>
  <c r="S25" i="3"/>
  <c r="S24" i="3"/>
  <c r="S23" i="3"/>
  <c r="S26" i="3"/>
  <c r="P25" i="3" l="1"/>
  <c r="R30" i="3"/>
  <c r="P26" i="3" l="1"/>
  <c r="R26" i="3"/>
  <c r="R28" i="3"/>
  <c r="R29" i="3"/>
  <c r="R23" i="3"/>
  <c r="R31" i="3"/>
  <c r="Q24" i="3"/>
  <c r="R24" i="3"/>
  <c r="R32" i="3"/>
  <c r="R27" i="3"/>
  <c r="R25" i="3"/>
  <c r="Q23" i="3"/>
  <c r="P27" i="3" l="1"/>
  <c r="Q28" i="3"/>
  <c r="Q27" i="3"/>
  <c r="Q26" i="3"/>
  <c r="Q25" i="3"/>
  <c r="I66" i="3"/>
  <c r="K66" i="3"/>
  <c r="P28" i="3" l="1"/>
  <c r="P29" i="3" l="1"/>
  <c r="Q29" i="3"/>
  <c r="P30" i="3" l="1"/>
  <c r="Q30" i="3"/>
  <c r="P31" i="3" l="1"/>
  <c r="Q31" i="3"/>
  <c r="N33" i="3"/>
  <c r="G67" i="3" s="1"/>
  <c r="Q32" i="3"/>
  <c r="O33" i="3"/>
  <c r="G55" i="3" l="1"/>
  <c r="G68" i="3"/>
  <c r="P32" i="3"/>
  <c r="C41" i="3"/>
  <c r="D45" i="3"/>
  <c r="M3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<sst xmlns="http://schemas.openxmlformats.org/spreadsheetml/2006/main" count="827" uniqueCount="199">
  <si>
    <t>Document à remplir par l'entreprise</t>
  </si>
  <si>
    <t>Code entreprise</t>
  </si>
  <si>
    <t>Code postal</t>
  </si>
  <si>
    <t>Fait à</t>
  </si>
  <si>
    <t>Participation</t>
  </si>
  <si>
    <t>Intéressement</t>
  </si>
  <si>
    <t>Jours de repos non pris / CET</t>
  </si>
  <si>
    <t>SIGNATURE DE L'ENTREPRISE</t>
  </si>
  <si>
    <t>Document exclusivement réservé à l’entreprise</t>
  </si>
  <si>
    <t>Raison sociale</t>
  </si>
  <si>
    <t>Récapitulatif des versements et des abondements correspondants</t>
  </si>
  <si>
    <t>TOTAUX</t>
  </si>
  <si>
    <t xml:space="preserve"> Pour les versements des épargnants : </t>
  </si>
  <si>
    <t>SOIT</t>
  </si>
  <si>
    <t>OU</t>
  </si>
  <si>
    <t>SIGNATURE DU CHEF D'ENTREPRISE</t>
  </si>
  <si>
    <r>
      <t>Fait à :</t>
    </r>
    <r>
      <rPr>
        <sz val="11"/>
        <rFont val="Arial"/>
        <family val="2"/>
      </rPr>
      <t/>
    </r>
  </si>
  <si>
    <t xml:space="preserve">Le : </t>
  </si>
  <si>
    <t>Estimation des prélèvements sociaux sur l'abondement de l'entreprise :</t>
  </si>
  <si>
    <t>Pour information, la CSG-CRDS liée à l'abondement est de :</t>
  </si>
  <si>
    <t>sur une base de :</t>
  </si>
  <si>
    <t>et le forfait social de 20% lié à l'abondement du PEI est de :</t>
  </si>
  <si>
    <t>et le forfait social de 16% lié à l'abondement du PERCOI est de :</t>
  </si>
  <si>
    <t xml:space="preserve"> </t>
  </si>
  <si>
    <t>L'ABONDEMENT SERA PRÉLEVÉ AUTOMATIQUEMENT SUR LE COMPTE BANCAIRE DE L'ENTREPRISE</t>
  </si>
  <si>
    <t xml:space="preserve"> chèque(s) établis par chaque épargnant pour leurs versements personnels (titulaire du chèque = personne figurant sur le bulletin de versements)</t>
  </si>
  <si>
    <r>
      <t>Montant de l'abondement prélevé :</t>
    </r>
    <r>
      <rPr>
        <sz val="11"/>
        <rFont val="Arial"/>
        <family val="2"/>
      </rPr>
      <t xml:space="preserve"> </t>
    </r>
  </si>
  <si>
    <t>Versements volontaires</t>
  </si>
  <si>
    <t>Taux :</t>
  </si>
  <si>
    <t>Plafond :</t>
  </si>
  <si>
    <t>Informations concernant l'abondement de votre entreprise :</t>
  </si>
  <si>
    <t>Salarié</t>
  </si>
  <si>
    <t>Type de versements</t>
  </si>
  <si>
    <t>Gamme</t>
  </si>
  <si>
    <t>Grille de gestion pilotée</t>
  </si>
  <si>
    <t>Non salarié</t>
  </si>
  <si>
    <t>Statut</t>
  </si>
  <si>
    <t>GAMME GER</t>
  </si>
  <si>
    <t>GAMME TESORUS</t>
  </si>
  <si>
    <t>Correspondant</t>
  </si>
  <si>
    <t>Ville</t>
  </si>
  <si>
    <t>PEE / PEI</t>
  </si>
  <si>
    <t>PERCO-I</t>
  </si>
  <si>
    <t>Pour un Travailleur Salarié (TS)</t>
  </si>
  <si>
    <t>Plafonds maximum :</t>
  </si>
  <si>
    <t>Pour un Travailleur Non Salarié (TNS)</t>
  </si>
  <si>
    <t>CSG/CRDS</t>
  </si>
  <si>
    <t>Abondement unilatéral</t>
  </si>
  <si>
    <t>Plafond si Salarié :</t>
  </si>
  <si>
    <t>Plafond si Non Salarié :</t>
  </si>
  <si>
    <t>PEE :</t>
  </si>
  <si>
    <t>BULLETIN INDIVIDUEL DE VERSEMENTS SUR VOTRE PLAN D’ÉPARGNE SALARIALE</t>
  </si>
  <si>
    <t>Nom</t>
  </si>
  <si>
    <t>Prénom</t>
  </si>
  <si>
    <t>E-mail</t>
  </si>
  <si>
    <t>NOM DES FONDS</t>
  </si>
  <si>
    <t>110429 - Finama Épargne Court Terme</t>
  </si>
  <si>
    <t>79139 - Finama Actions Internationales</t>
  </si>
  <si>
    <t>116119 - Groupama Sélection PME-ETI</t>
  </si>
  <si>
    <t>SIGNATURE DE L'ÉPARGNANT</t>
  </si>
  <si>
    <t>Fait à :</t>
  </si>
  <si>
    <t>Le :</t>
  </si>
  <si>
    <t>Statut :</t>
  </si>
  <si>
    <t>Gestion pilotée :</t>
  </si>
  <si>
    <t>Oui</t>
  </si>
  <si>
    <t>Non</t>
  </si>
  <si>
    <t>IDENTIFICATION DE L'ÉPARGNANT</t>
  </si>
  <si>
    <t>IDENTIFICATION DE L'ENTREPRISE</t>
  </si>
  <si>
    <t>Année fiscale de référence</t>
  </si>
  <si>
    <t>Contact</t>
  </si>
  <si>
    <t>MONTANT TOTAL À INVESTIR</t>
  </si>
  <si>
    <t>Montant PEE</t>
  </si>
  <si>
    <t>+</t>
  </si>
  <si>
    <t>=</t>
  </si>
  <si>
    <t>PEE</t>
  </si>
  <si>
    <t>Gestion libre</t>
  </si>
  <si>
    <t>Gestion pilotée</t>
  </si>
  <si>
    <t xml:space="preserve">Montant : </t>
  </si>
  <si>
    <t>RÉPARTITION DE L'ABONDEMENT</t>
  </si>
  <si>
    <t>L’abondement de l’entreprise sera réparti dans des proportions identiques à celles du versement de l’épargnant.</t>
  </si>
  <si>
    <t>Groupama Épargne Salariale - Entreprise d'investissement agréée par l'ACPR - Teneur de comptes - Conservateur de parts 
SA au capital de 8.709.015 € - Siège social : 2 boulevard de Pesaro 92000 Nanterre - 428 768 352 RCS Nanterre</t>
  </si>
  <si>
    <t>Le</t>
  </si>
  <si>
    <t>INFORMATIONS CONCERNANT L'ABONDEMENT DE VOTRE ENTREPRISE</t>
  </si>
  <si>
    <t>GAMME DE FONDS &amp; TYPE DE VERSEMENT</t>
  </si>
  <si>
    <t xml:space="preserve">E-mail du correspondant  </t>
  </si>
  <si>
    <t>Montant de l’abondement prélevé
PEE</t>
  </si>
  <si>
    <t>Facultatif - Remplissez cette zone si vous voulez voir dans l'onglet "Fiche Récapitulative" le montant de l'abondement qui vous sera prélévé automatiquement.
Ne pas remplir cette zone si vous choisissez de verser un abondement unilatéral.</t>
  </si>
  <si>
    <t>Ainsi que les bulletins individuels de versements de chaque épargnant (onglet bulletin)</t>
  </si>
  <si>
    <t>DOCUMENTS À FOURNIR</t>
  </si>
  <si>
    <t>PERCO :</t>
  </si>
  <si>
    <t>PERCO</t>
  </si>
  <si>
    <t>Montant PERCO</t>
  </si>
  <si>
    <t>J’atteste sur l’honneur que mon versement est conforme à la réglementation, notamment qu'il provient bien de mes avoirs personnels et que l’ensemble de mes versements de l’année au PEE et au PERCO ne dépasse pas 25 % de ma rémunération annuelle brute.</t>
  </si>
  <si>
    <t>GES ÉVOLUTION</t>
  </si>
  <si>
    <t>Tous les chèques sont à libeller à l'ordre de Groupama Épargne Salariale et à adresser à l'adresse de :</t>
  </si>
  <si>
    <t>X</t>
  </si>
  <si>
    <t>Le chèque est à libeller à l'ordre de Groupama Épargne Salariale et à envoyer à l'adresse suivante :
Groupama Épargne Salariale - Service Clients
46 rue Jules Méline - 53098 Laval Cedex 9</t>
  </si>
  <si>
    <t>Groupama Épargne Salariale - Service Clients
46 rue Jules Méline - 53098 Laval Cedex 9</t>
  </si>
  <si>
    <t>plafonds PEE si non vide</t>
  </si>
  <si>
    <t>plafond PEE si vide</t>
  </si>
  <si>
    <t>plafonds PERCOL si non vide</t>
  </si>
  <si>
    <t>plafond PERCOL si  vide</t>
  </si>
  <si>
    <t>Montant de l’abondement prélevé
PERCO</t>
  </si>
  <si>
    <t>Case à cocher</t>
  </si>
  <si>
    <t>Sélectionnez la gamme de fonds</t>
  </si>
  <si>
    <t xml:space="preserve">Sélectionnez l'origine des versements   </t>
  </si>
  <si>
    <t xml:space="preserve">Pour tout versement volontaire à partir de 8 000 €, une copie de votre pièce d'identité devra être fournie, accompagnée du dernier avis d'imposition pour un versement d’un montant de 15 000 € et plus. </t>
  </si>
  <si>
    <t>Je déclare avoir pris connaissance du règlement du plan, des documents d'information clés (DIC/KID) des fonds remis par mon entreprise et téléchargeables sur www.groupama-es.fr, ainsi que des modalités de fonctionnement des versements individuels jointes au présent bulletin. 
Conformément au contrat d’épargne salariale mis en place par votre entreprise, des frais de versements d’un maximum de 4 % peuvent s’appliquer. Nous vous invitons à contacter votre employeur pour obtenir le montant de ces frais.</t>
  </si>
  <si>
    <t>Nom de naissance</t>
  </si>
  <si>
    <t>Date de naissance</t>
  </si>
  <si>
    <t>Département de naissance</t>
  </si>
  <si>
    <t>Ville de naissance</t>
  </si>
  <si>
    <t>Pays de naissance</t>
  </si>
  <si>
    <t xml:space="preserve">N°Sécurité sociale </t>
  </si>
  <si>
    <t>N'hésitez pas à consulter l'onglet "Autres fonds" pour ajouter d'autres supports de placement.</t>
  </si>
  <si>
    <t>Code et Nom du Fonds</t>
  </si>
  <si>
    <t>004939 - Diversifonds</t>
  </si>
  <si>
    <t>002459 - Fonvical</t>
  </si>
  <si>
    <t>015719 - Oblifonds</t>
  </si>
  <si>
    <t>Avant de sélectionner un fonds, nous vous invitons à vérifier que celui-ci est bien disponible dans votre contrat, en vous connectant à votre Espace Entreprise sur groupama-es.fr, rubrique "Supports".</t>
  </si>
  <si>
    <t>349192 - PICTET - Multi Asset Global Opportunities P EUR</t>
  </si>
  <si>
    <t>630153 - PICTET - Global Sustainable Credit HP EUR</t>
  </si>
  <si>
    <t>978776 - PICTET - Health P EUR</t>
  </si>
  <si>
    <t>554913 - PICTET - Digital P EUR</t>
  </si>
  <si>
    <t>559557 - PICTET - Timber P EUR</t>
  </si>
  <si>
    <t>435388 - PICTET - Clean Energy P EUR</t>
  </si>
  <si>
    <t>631714 - PICTET - Global Environmental Opportunities P EUR</t>
  </si>
  <si>
    <t>884860 - PICTET - Water P EUR</t>
  </si>
  <si>
    <t>882277 - PICTET - Global Megatrend Selection P EUR</t>
  </si>
  <si>
    <t>982283 - M&amp;G (Lux) Conservative Allocation Fund A EUR Acc</t>
  </si>
  <si>
    <t>724373 - M&amp;G (Lux) Optimal Income Fund A EUR Acc</t>
  </si>
  <si>
    <t>799617 - M&amp;G (Lux) Sustainable Allocation Fund Euro A Acc</t>
  </si>
  <si>
    <t>988058 - M&amp;G (Lux) Dynamic Allocation Fund Euro A Acc</t>
  </si>
  <si>
    <t>107221 - M&amp;G (Lux) Positive Impact A Eur Acc</t>
  </si>
  <si>
    <t>395634 - BSF Sustainable Euro Bond A2 Eur</t>
  </si>
  <si>
    <t>383399 - BGF Global Multi-Asset Income Fund A2</t>
  </si>
  <si>
    <t>795278 - BGF ESG Emerging Markets Bond</t>
  </si>
  <si>
    <t>283533 - BGF Global Allocation E2</t>
  </si>
  <si>
    <t>795781 - BGF ESG Emerging Markets Blended Bond Fund A2 Eur H</t>
  </si>
  <si>
    <t>289902 - BGF Sustainable Energy A2</t>
  </si>
  <si>
    <t>502762 - BGF Euro-Markets A2</t>
  </si>
  <si>
    <t>594748 - DNCA Invest Beyond Alterosa A</t>
  </si>
  <si>
    <t>394235 - DNCA Invest - Eurose A</t>
  </si>
  <si>
    <t>595398 - DNCA Invest - Beyond Semperosa A</t>
  </si>
  <si>
    <t>842267 - ODDO BHF Artificial Intelligence CR-EUR</t>
  </si>
  <si>
    <t>292278 - Magellan (Part C)</t>
  </si>
  <si>
    <r>
      <t>Mois et année civile de référence</t>
    </r>
    <r>
      <rPr>
        <sz val="8"/>
        <rFont val="Arial"/>
        <family val="2"/>
      </rPr>
      <t xml:space="preserve"> (au format MMAAAA)</t>
    </r>
  </si>
  <si>
    <t>PASS</t>
  </si>
  <si>
    <t>En l'absence de choix de fonds, les sommes seront investies :
- sur le fonds par défaut dans le PEE
- selon le mode de gestion pilotée dans le PERCO : 
          - soit le profil Prudente s'il s'agit de votre premier versement ou si vous aviez opté pour la gestion libre lors de précédent versement,
          - soit avec le même profil de gestion pilotée précédemment choisie.
Si vous choisissez l'option de gestion pilotée, sélectionnez le profil de gestion</t>
  </si>
  <si>
    <t>Civilité</t>
  </si>
  <si>
    <t>N° Sécurité sociale</t>
  </si>
  <si>
    <t xml:space="preserve">Adresse </t>
  </si>
  <si>
    <t>Téléphone</t>
  </si>
  <si>
    <t>Choisissez votre profil</t>
  </si>
  <si>
    <t>Profil Prudent</t>
  </si>
  <si>
    <t>Profil Équilibre</t>
  </si>
  <si>
    <t>Profil Dynamique</t>
  </si>
  <si>
    <t>Origine du versement</t>
  </si>
  <si>
    <t>Montant total investi (hors frais sur versements)</t>
  </si>
  <si>
    <t xml:space="preserve">556517  - Groupama Global Disruption </t>
  </si>
  <si>
    <t>288332 - Groupama Euro Credit Short Duration</t>
  </si>
  <si>
    <t>450251 - Groupama Future for Generations</t>
  </si>
  <si>
    <t>29902 - Groupama Convictions</t>
  </si>
  <si>
    <t>383734 - Groupama Multistrategies</t>
  </si>
  <si>
    <t>953497 - Groupama America Active Equity</t>
  </si>
  <si>
    <t>271528 - Groupama Euro Active Equity</t>
  </si>
  <si>
    <t>413972 - Groupama Global Bonds</t>
  </si>
  <si>
    <t>959612 - Groupama Europe Active Equity</t>
  </si>
  <si>
    <t>722348 - Groupama Global Active Equity</t>
  </si>
  <si>
    <t>450723 - Groupama Euro Credit</t>
  </si>
  <si>
    <t>Montant total du chèque</t>
  </si>
  <si>
    <t>Prime de partage de la valeur</t>
  </si>
  <si>
    <t>Comment calculer la prime de partage de la valeur (PPV) ?</t>
  </si>
  <si>
    <t>Taille de l'entreprise</t>
  </si>
  <si>
    <t>- 50 salariés</t>
  </si>
  <si>
    <t>Salaire</t>
  </si>
  <si>
    <t>+ 50 salariés</t>
  </si>
  <si>
    <t xml:space="preserve"> &lt; à renseigner uniquement en cas de versement d'une prime de partage de la valeur</t>
  </si>
  <si>
    <t>- 3 SMIC</t>
  </si>
  <si>
    <t>+ 3 SMIC</t>
  </si>
  <si>
    <r>
      <rPr>
        <b/>
        <sz val="22"/>
        <color indexed="9"/>
        <rFont val="Arial"/>
        <family val="2"/>
      </rPr>
      <t>Bulletin de versements - 2025</t>
    </r>
    <r>
      <rPr>
        <sz val="8"/>
        <color indexed="9"/>
        <rFont val="Arial"/>
        <family val="2"/>
      </rPr>
      <t xml:space="preserve">
</t>
    </r>
    <r>
      <rPr>
        <sz val="14"/>
        <color indexed="9"/>
        <rFont val="Arial"/>
        <family val="2"/>
      </rPr>
      <t xml:space="preserve">Avec calcul automatique de l'abondement </t>
    </r>
    <r>
      <rPr>
        <b/>
        <u/>
        <sz val="14"/>
        <color indexed="9"/>
        <rFont val="Arial"/>
        <family val="2"/>
      </rPr>
      <t>par Groupama Épargne Salariale</t>
    </r>
  </si>
  <si>
    <t>Le numéro de sécurité sociale est recueilli pour identifier l’épargnant en cas de risque d’homonymie.
Conformément au règlement général sur la protection des données n°2016/679 du 27 avril 2016, vos données personnelles sont traitées par Groupama Épargne Salariale aux fins de tenue des comptes d'épargne salariale. Elles sont destinées aux membres du personnel dûment habilités de Groupama Épargne Salariale ainsi qu’à ses sous-traitants. Elles sont conservées par Groupama Épargne Salariale pendant une durée maximale de trente ans à compter de la disponibilité des avoirs. Vous pouvez demander l’accès, la rectification, l'effacement et la portabilité de vos données personnelles ainsi que limiter ou vous opposer, pour motif légitime, au traitement en écrivant au Délégué Relais à la Protection des Données de Groupama Épargne Salariale – Service du Contrôle interne – 2 boulevard de Pesaro – 92000 Nanterre ou par e-mail : controleinterne@groupama-es.fr. Réf. : BIV 01-01-2025</t>
  </si>
  <si>
    <t>Madame</t>
  </si>
  <si>
    <t>Monsieur</t>
  </si>
  <si>
    <t>Fiche récapitulative 
des versements individuels et des abondements 2025</t>
  </si>
  <si>
    <t>397882 - Groupama Absolute Return</t>
  </si>
  <si>
    <t>BRUT vers NET</t>
  </si>
  <si>
    <t>NET vers BRUT</t>
  </si>
  <si>
    <t>- de 50 salariés</t>
  </si>
  <si>
    <t>Montant brut de la PPV</t>
  </si>
  <si>
    <t>Montant net de la PPV</t>
  </si>
  <si>
    <r>
      <t xml:space="preserve">Montant net de la PPV
pour un salarié percevant
</t>
    </r>
    <r>
      <rPr>
        <b/>
        <sz val="10"/>
        <color rgb="FF177478"/>
        <rFont val="Arial"/>
        <family val="2"/>
      </rPr>
      <t>-</t>
    </r>
    <r>
      <rPr>
        <b/>
        <sz val="10"/>
        <color rgb="FF0A6E46"/>
        <rFont val="Arial"/>
        <family val="2"/>
      </rPr>
      <t xml:space="preserve"> de 3 SMIC</t>
    </r>
  </si>
  <si>
    <r>
      <t xml:space="preserve">Montant brut de la PPV
pour un salarié percevant
</t>
    </r>
    <r>
      <rPr>
        <b/>
        <sz val="10"/>
        <color rgb="FF0A6E46"/>
        <rFont val="Arial"/>
        <family val="2"/>
      </rPr>
      <t>- de 3 SMIC</t>
    </r>
  </si>
  <si>
    <t>La PPV peut aller jusqu’à 6 000 € (au lieu de 3000 €), par an et par bénéficiaire, à condition qu’il existe dans l’entreprise, au moment du versement :
• un accord d’intéressement et/ou de participation lorsque l’entreprise n’est pas soumise à la participation obligatoire
• un accord d’intéressement lorsqu’elle est soumise à la participation obligatoire</t>
  </si>
  <si>
    <t>+ de 50 salariés</t>
  </si>
  <si>
    <t>La CSG/CRDS de 9,7% s'applique sur la base de 98,25% du montant de la PPV sauf si le bénéficiaire appartient à une entreprise de moins de 50 salariés et perçoit moins de 3 SMIC.
Pour les salariés percevant plus de 4 PASS, la CSG/CRDS s'applique sur 100% de la PPV quelle que soit la taille de l'entreprise.</t>
  </si>
  <si>
    <r>
      <t xml:space="preserve">Montant net de la PPV
pour un salarié percevant
</t>
    </r>
    <r>
      <rPr>
        <b/>
        <sz val="10"/>
        <color rgb="FF0A6E46"/>
        <rFont val="Arial"/>
        <family val="2"/>
      </rPr>
      <t>entre 3 SMIC et 4 PASS (15 700 €/mois)</t>
    </r>
  </si>
  <si>
    <r>
      <t xml:space="preserve">Montant net de la PPV
pour un salarié percevant
</t>
    </r>
    <r>
      <rPr>
        <b/>
        <sz val="10"/>
        <color rgb="FF0A6E46"/>
        <rFont val="Arial"/>
        <family val="2"/>
      </rPr>
      <t>+ de 4 PASS (15 700 €/mois)</t>
    </r>
  </si>
  <si>
    <r>
      <t xml:space="preserve">Montant brut de la PPV
pour un salarié percevant
</t>
    </r>
    <r>
      <rPr>
        <b/>
        <sz val="10"/>
        <color rgb="FF0A6E46"/>
        <rFont val="Arial"/>
        <family val="2"/>
      </rPr>
      <t>entre 3 SMIC et 4 PASS (15 700 €/mois)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</si>
</sst>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00000"/>
    <numFmt numFmtId="166" formatCode="[&gt;=3000000000000]#&quot; &quot;##&quot; &quot;##&quot; &quot;##&quot; &quot;###&quot; &quot;###&quot; | &quot;##;#&quot; &quot;##&quot; &quot;##&quot; &quot;##&quot; &quot;###&quot; &quot;###"/>
    <numFmt numFmtId="167" formatCode="000000"/>
    <numFmt numFmtId="168" formatCode="00"/>
    <numFmt numFmtId="169" formatCode="0#&quot; &quot;##&quot; &quot;##&quot; &quot;##&quot; &quot;##"/>
  </numFmts>
  <fonts count="121" x14ac:knownFonts="1">
    <font>
      <sz val="11"/>
      <color theme="1"/>
      <name val="Calibri"/>
      <family val="2"/>
      <scheme val="minor"/>
    </font>
    <font>
      <b/>
      <sz val="8"/>
      <name val="Arial"/>
      <family val="2"/>
    </font>
    <font>
      <sz val="10"/>
      <name val="Arial"/>
      <family val="2"/>
    </font>
    <font>
      <u/>
      <sz val="10"/>
      <color indexed="12"/>
      <name val="Arial"/>
      <family val="2"/>
    </font>
    <font>
      <sz val="8"/>
      <color indexed="9"/>
      <name val="Arial"/>
      <family val="2"/>
    </font>
    <font>
      <b/>
      <sz val="22"/>
      <color indexed="9"/>
      <name val="Arial"/>
      <family val="2"/>
    </font>
    <font>
      <sz val="14"/>
      <color indexed="9"/>
      <name val="Arial"/>
      <family val="2"/>
    </font>
    <font>
      <b/>
      <u/>
      <sz val="14"/>
      <color indexed="9"/>
      <name val="Arial"/>
      <family val="2"/>
    </font>
    <font>
      <sz val="8"/>
      <name val="Arial"/>
      <family val="2"/>
    </font>
    <font>
      <sz val="9"/>
      <name val="Arial"/>
      <family val="2"/>
    </font>
    <font>
      <sz val="11"/>
      <name val="Arial"/>
      <family val="2"/>
    </font>
    <font>
      <sz val="12"/>
      <name val="Arial"/>
      <family val="2"/>
    </font>
    <font>
      <sz val="14"/>
      <name val="Arial"/>
      <family val="2"/>
    </font>
    <font>
      <b/>
      <sz val="14"/>
      <name val="Arial"/>
      <family val="2"/>
    </font>
    <font>
      <b/>
      <sz val="20"/>
      <color indexed="9"/>
      <name val="Arial"/>
      <family val="2"/>
    </font>
    <font>
      <i/>
      <sz val="14"/>
      <name val="Arial"/>
      <family val="2"/>
    </font>
    <font>
      <i/>
      <sz val="8"/>
      <name val="Arial"/>
      <family val="2"/>
    </font>
    <font>
      <i/>
      <sz val="11"/>
      <name val="Arial"/>
      <family val="2"/>
    </font>
    <font>
      <b/>
      <u/>
      <sz val="14"/>
      <name val="Arial"/>
      <family val="2"/>
    </font>
    <font>
      <b/>
      <sz val="12"/>
      <name val="Arial"/>
      <family val="2"/>
    </font>
    <font>
      <sz val="11"/>
      <color indexed="17"/>
      <name val="Arial Black"/>
      <family val="2"/>
    </font>
    <font>
      <b/>
      <u/>
      <sz val="12"/>
      <color indexed="25"/>
      <name val="Arial"/>
      <family val="2"/>
    </font>
    <font>
      <b/>
      <sz val="10"/>
      <name val="Arial"/>
      <family val="2"/>
    </font>
    <font>
      <b/>
      <sz val="10"/>
      <color indexed="61"/>
      <name val="Arial"/>
      <family val="2"/>
    </font>
    <font>
      <b/>
      <sz val="11"/>
      <name val="Arial"/>
      <family val="2"/>
    </font>
    <font>
      <b/>
      <sz val="12"/>
      <color indexed="25"/>
      <name val="Arial"/>
      <family val="2"/>
    </font>
    <font>
      <b/>
      <sz val="12"/>
      <color indexed="17"/>
      <name val="Arial"/>
      <family val="2"/>
    </font>
    <font>
      <b/>
      <sz val="10"/>
      <color indexed="17"/>
      <name val="Arial"/>
      <family val="2"/>
    </font>
    <font>
      <b/>
      <sz val="11"/>
      <color indexed="17"/>
      <name val="Arial"/>
      <family val="2"/>
    </font>
    <font>
      <sz val="11"/>
      <name val="Arial Black"/>
      <family val="2"/>
    </font>
    <font>
      <b/>
      <u/>
      <sz val="10"/>
      <name val="Arial"/>
      <family val="2"/>
    </font>
    <font>
      <u/>
      <sz val="10"/>
      <name val="Arial Black"/>
      <family val="2"/>
    </font>
    <font>
      <b/>
      <u/>
      <sz val="12"/>
      <color indexed="17"/>
      <name val="Arial"/>
      <family val="2"/>
    </font>
    <font>
      <b/>
      <u/>
      <sz val="11"/>
      <color indexed="17"/>
      <name val="Arial"/>
      <family val="2"/>
    </font>
    <font>
      <b/>
      <sz val="12"/>
      <color indexed="10"/>
      <name val="Arial"/>
      <family val="2"/>
    </font>
    <font>
      <sz val="10"/>
      <color indexed="10"/>
      <name val="Arial"/>
      <family val="2"/>
    </font>
    <font>
      <u/>
      <sz val="10"/>
      <name val="Arial"/>
      <family val="2"/>
    </font>
    <font>
      <i/>
      <sz val="10"/>
      <name val="Arial"/>
      <family val="2"/>
    </font>
    <font>
      <i/>
      <sz val="9"/>
      <name val="Arial"/>
      <family val="2"/>
    </font>
    <font>
      <b/>
      <i/>
      <sz val="10"/>
      <color indexed="10"/>
      <name val="Arial"/>
      <family val="2"/>
    </font>
    <font>
      <i/>
      <sz val="14"/>
      <name val="Verdana"/>
      <family val="2"/>
    </font>
    <font>
      <i/>
      <sz val="8"/>
      <name val="Verdana"/>
      <family val="2"/>
    </font>
    <font>
      <b/>
      <i/>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8"/>
      <color theme="1"/>
      <name val="Arial"/>
      <family val="2"/>
    </font>
    <font>
      <sz val="8"/>
      <color theme="4"/>
      <name val="Arial"/>
      <family val="2"/>
    </font>
    <font>
      <b/>
      <sz val="12"/>
      <color rgb="FF177478"/>
      <name val="Arial"/>
      <family val="2"/>
    </font>
    <font>
      <sz val="11"/>
      <color theme="0"/>
      <name val="Arial Black"/>
      <family val="2"/>
    </font>
    <font>
      <sz val="14"/>
      <color theme="1"/>
      <name val="Arial"/>
      <family val="2"/>
    </font>
    <font>
      <b/>
      <sz val="14"/>
      <color theme="0"/>
      <name val="Arial"/>
      <family val="2"/>
    </font>
    <font>
      <sz val="8"/>
      <color rgb="FFFF0000"/>
      <name val="Arial"/>
      <family val="2"/>
    </font>
    <font>
      <b/>
      <sz val="11"/>
      <color theme="8"/>
      <name val="Calibri"/>
      <family val="2"/>
      <scheme val="minor"/>
    </font>
    <font>
      <b/>
      <sz val="12"/>
      <color theme="8" tint="-0.249977111117893"/>
      <name val="Arial"/>
      <family val="2"/>
    </font>
    <font>
      <sz val="10"/>
      <color theme="1"/>
      <name val="Arial"/>
      <family val="2"/>
    </font>
    <font>
      <b/>
      <sz val="11"/>
      <color theme="1"/>
      <name val="Arial"/>
      <family val="2"/>
    </font>
    <font>
      <b/>
      <sz val="10"/>
      <color theme="0"/>
      <name val="Arial"/>
      <family val="2"/>
    </font>
    <font>
      <sz val="11"/>
      <color theme="1"/>
      <name val="Arial"/>
      <family val="2"/>
    </font>
    <font>
      <sz val="12"/>
      <color rgb="FFFF0000"/>
      <name val="Arial"/>
      <family val="2"/>
    </font>
    <font>
      <i/>
      <sz val="12"/>
      <name val="Arial"/>
      <family val="2"/>
    </font>
    <font>
      <b/>
      <i/>
      <sz val="12"/>
      <name val="Arial"/>
      <family val="2"/>
    </font>
    <font>
      <sz val="12"/>
      <color theme="1"/>
      <name val="Arial"/>
      <family val="2"/>
    </font>
    <font>
      <i/>
      <sz val="12"/>
      <color theme="1"/>
      <name val="Arial"/>
      <family val="2"/>
    </font>
    <font>
      <b/>
      <sz val="12"/>
      <color theme="1"/>
      <name val="Arial"/>
      <family val="2"/>
    </font>
    <font>
      <sz val="12"/>
      <color theme="1"/>
      <name val="Calibri"/>
      <family val="2"/>
      <scheme val="minor"/>
    </font>
    <font>
      <b/>
      <sz val="12"/>
      <color theme="0"/>
      <name val="Arial Black"/>
      <family val="2"/>
    </font>
    <font>
      <b/>
      <sz val="11"/>
      <color indexed="9"/>
      <name val="Arial"/>
      <family val="2"/>
    </font>
    <font>
      <b/>
      <i/>
      <sz val="10"/>
      <color indexed="17"/>
      <name val="Verdana"/>
      <family val="2"/>
    </font>
    <font>
      <b/>
      <i/>
      <sz val="10"/>
      <color indexed="25"/>
      <name val="Verdana"/>
      <family val="2"/>
    </font>
    <font>
      <b/>
      <i/>
      <sz val="10"/>
      <color indexed="62"/>
      <name val="Arial"/>
      <family val="2"/>
    </font>
    <font>
      <b/>
      <i/>
      <sz val="11"/>
      <color indexed="62"/>
      <name val="Arial"/>
      <family val="2"/>
    </font>
    <font>
      <b/>
      <i/>
      <sz val="9"/>
      <color indexed="25"/>
      <name val="Verdana"/>
      <family val="2"/>
    </font>
    <font>
      <sz val="12"/>
      <name val="Arial Black"/>
      <family val="2"/>
    </font>
    <font>
      <b/>
      <sz val="7"/>
      <color indexed="17"/>
      <name val="Arial"/>
      <family val="2"/>
    </font>
    <font>
      <b/>
      <sz val="9"/>
      <color indexed="10"/>
      <name val="Arial"/>
      <family val="2"/>
    </font>
    <font>
      <b/>
      <i/>
      <sz val="10"/>
      <color rgb="FF00B050"/>
      <name val="Arial"/>
      <family val="2"/>
    </font>
    <font>
      <b/>
      <sz val="9"/>
      <color indexed="17"/>
      <name val="Arial"/>
      <family val="2"/>
    </font>
    <font>
      <b/>
      <sz val="11"/>
      <color indexed="12"/>
      <name val="Arial"/>
      <family val="2"/>
    </font>
    <font>
      <b/>
      <sz val="10"/>
      <color indexed="10"/>
      <name val="Arial"/>
      <family val="2"/>
    </font>
    <font>
      <sz val="9"/>
      <color theme="1"/>
      <name val="Arial"/>
      <family val="2"/>
    </font>
    <font>
      <sz val="7.5"/>
      <name val="Arial"/>
      <family val="2"/>
    </font>
    <font>
      <sz val="10"/>
      <color theme="0"/>
      <name val="Arial Black"/>
      <family val="2"/>
    </font>
    <font>
      <sz val="7"/>
      <color theme="1"/>
      <name val="Arial"/>
      <family val="2"/>
    </font>
    <font>
      <sz val="7"/>
      <name val="Arial"/>
      <family val="2"/>
    </font>
    <font>
      <sz val="10"/>
      <color rgb="FFFF0000"/>
      <name val="Arial"/>
      <family val="2"/>
    </font>
    <font>
      <b/>
      <sz val="6"/>
      <color rgb="FFFF0000"/>
      <name val="Arial"/>
      <family val="2"/>
    </font>
    <font>
      <b/>
      <sz val="7"/>
      <color rgb="FFFF0000"/>
      <name val="Arial"/>
      <family val="2"/>
    </font>
    <font>
      <i/>
      <sz val="10"/>
      <color rgb="FFFF0000"/>
      <name val="Arial"/>
      <family val="2"/>
    </font>
    <font>
      <sz val="11"/>
      <color rgb="FFFF0000"/>
      <name val="Arial"/>
      <family val="2"/>
    </font>
    <font>
      <b/>
      <sz val="14"/>
      <color theme="1"/>
      <name val="Arial"/>
      <family val="2"/>
    </font>
    <font>
      <b/>
      <sz val="9"/>
      <color rgb="FF177478"/>
      <name val="Arial"/>
      <family val="2"/>
    </font>
    <font>
      <b/>
      <sz val="12"/>
      <color theme="8"/>
      <name val="Arial"/>
      <family val="2"/>
    </font>
    <font>
      <b/>
      <sz val="12"/>
      <color theme="3"/>
      <name val="Arial"/>
      <family val="2"/>
    </font>
    <font>
      <i/>
      <sz val="10"/>
      <color rgb="FFFF0000"/>
      <name val="Calibri"/>
      <family val="2"/>
      <scheme val="minor"/>
    </font>
    <font>
      <sz val="10"/>
      <color theme="1"/>
      <name val="Calibri"/>
      <family val="2"/>
      <scheme val="minor"/>
    </font>
    <font>
      <sz val="11"/>
      <color rgb="FFF1EEEB"/>
      <name val="Calibri"/>
      <family val="2"/>
      <scheme val="minor"/>
    </font>
    <font>
      <b/>
      <sz val="12"/>
      <color theme="0"/>
      <name val="Arial"/>
      <family val="2"/>
    </font>
    <font>
      <sz val="10"/>
      <color rgb="FFFF0000"/>
      <name val="Calibri"/>
      <family val="2"/>
      <scheme val="minor"/>
    </font>
    <font>
      <b/>
      <u/>
      <sz val="12"/>
      <color theme="10"/>
      <name val="Arial"/>
      <family val="2"/>
    </font>
    <font>
      <b/>
      <sz val="10"/>
      <color rgb="FFC41E4A"/>
      <name val="Arial"/>
      <family val="2"/>
    </font>
    <font>
      <b/>
      <sz val="11"/>
      <color theme="0"/>
      <name val="Arial"/>
      <family val="2"/>
    </font>
    <font>
      <b/>
      <sz val="11"/>
      <color rgb="FFFF0000"/>
      <name val="Calibri"/>
      <family val="2"/>
      <scheme val="minor"/>
    </font>
    <font>
      <b/>
      <i/>
      <sz val="14"/>
      <color indexed="17"/>
      <name val="Arial"/>
      <family val="2"/>
    </font>
    <font>
      <b/>
      <sz val="10"/>
      <color rgb="FF177478"/>
      <name val="Arial"/>
      <family val="2"/>
    </font>
    <font>
      <i/>
      <sz val="10"/>
      <color rgb="FFCB521C"/>
      <name val="Arial"/>
      <family val="2"/>
    </font>
    <font>
      <b/>
      <sz val="11"/>
      <color rgb="FFCB511C"/>
      <name val="Calibri"/>
      <family val="2"/>
      <scheme val="minor"/>
    </font>
    <font>
      <b/>
      <sz val="20"/>
      <color rgb="FF2C7F93"/>
      <name val="Arial"/>
      <family val="2"/>
    </font>
    <font>
      <b/>
      <sz val="18"/>
      <color rgb="FF2C7F93"/>
      <name val="Arial"/>
      <family val="2"/>
    </font>
    <font>
      <b/>
      <sz val="10"/>
      <color rgb="FF2C7F93"/>
      <name val="Arial"/>
      <family val="2"/>
    </font>
    <font>
      <b/>
      <sz val="12"/>
      <color rgb="FF2C7F93"/>
      <name val="Arial"/>
      <family val="2"/>
    </font>
    <font>
      <sz val="8"/>
      <color rgb="FFCB521C"/>
      <name val="Arial"/>
      <family val="2"/>
    </font>
    <font>
      <i/>
      <sz val="10"/>
      <color theme="5"/>
      <name val="Arial"/>
      <family val="2"/>
    </font>
    <font>
      <b/>
      <sz val="10"/>
      <color rgb="FF0A6E46"/>
      <name val="Arial"/>
      <family val="2"/>
    </font>
    <font>
      <b/>
      <i/>
      <sz val="12"/>
      <color theme="0"/>
      <name val="Arial"/>
      <family val="2"/>
    </font>
    <font>
      <b/>
      <sz val="10"/>
      <color theme="1"/>
      <name val="Arial"/>
      <family val="2"/>
    </font>
    <font>
      <b/>
      <i/>
      <sz val="10"/>
      <color theme="5"/>
      <name val="Arial"/>
      <family val="2"/>
    </font>
    <font>
      <sz val="9"/>
      <color rgb="FF004028"/>
      <name val="Arial"/>
      <family val="2"/>
    </font>
    <font>
      <b/>
      <sz val="12"/>
      <color rgb="FF2C7F93"/>
      <name val="Calibri"/>
      <family val="2"/>
      <scheme val="minor"/>
    </font>
    <font>
      <b/>
      <sz val="16"/>
      <color rgb="FF2C7F93"/>
      <name val="Arial"/>
      <family val="2"/>
    </font>
  </fonts>
  <fills count="17">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tint="-4.9989318521683403E-2"/>
        <bgColor indexed="64"/>
      </patternFill>
    </fill>
    <fill>
      <patternFill patternType="solid">
        <fgColor theme="0"/>
        <bgColor indexed="64"/>
      </patternFill>
    </fill>
    <fill>
      <patternFill patternType="solid">
        <fgColor theme="0"/>
        <bgColor indexed="26"/>
      </patternFill>
    </fill>
    <fill>
      <patternFill patternType="solid">
        <fgColor theme="0" tint="-4.9989318521683403E-2"/>
        <bgColor indexed="26"/>
      </patternFill>
    </fill>
    <fill>
      <patternFill patternType="solid">
        <fgColor rgb="FFC5BCB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2C7F93"/>
        <bgColor indexed="64"/>
      </patternFill>
    </fill>
    <fill>
      <patternFill patternType="solid">
        <fgColor rgb="FFCADFE4"/>
        <bgColor indexed="64"/>
      </patternFill>
    </fill>
    <fill>
      <patternFill patternType="solid">
        <fgColor rgb="FFCADFE4"/>
        <bgColor indexed="26"/>
      </patternFill>
    </fill>
    <fill>
      <patternFill patternType="solid">
        <fgColor theme="0" tint="-0.34998626667073579"/>
        <bgColor indexed="64"/>
      </patternFill>
    </fill>
    <fill>
      <patternFill patternType="solid">
        <fgColor theme="0" tint="-0.14999847407452621"/>
        <bgColor indexed="26"/>
      </patternFill>
    </fill>
    <fill>
      <patternFill patternType="gray0625">
        <bgColor theme="0" tint="-4.9989318521683403E-2"/>
      </patternFill>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177478"/>
      </left>
      <right style="thin">
        <color rgb="FF177478"/>
      </right>
      <top style="thin">
        <color rgb="FF177478"/>
      </top>
      <bottom style="thin">
        <color rgb="FF177478"/>
      </bottom>
      <diagonal/>
    </border>
    <border>
      <left style="thin">
        <color rgb="FF177478"/>
      </left>
      <right/>
      <top style="thin">
        <color rgb="FF177478"/>
      </top>
      <bottom/>
      <diagonal/>
    </border>
    <border>
      <left/>
      <right/>
      <top style="thin">
        <color rgb="FF177478"/>
      </top>
      <bottom/>
      <diagonal/>
    </border>
    <border>
      <left/>
      <right/>
      <top/>
      <bottom style="thin">
        <color rgb="FF177478"/>
      </bottom>
      <diagonal/>
    </border>
    <border>
      <left style="thin">
        <color rgb="FF177478"/>
      </left>
      <right/>
      <top/>
      <bottom/>
      <diagonal/>
    </border>
    <border>
      <left style="thin">
        <color rgb="FF177478"/>
      </left>
      <right/>
      <top/>
      <bottom style="thin">
        <color rgb="FF177478"/>
      </bottom>
      <diagonal/>
    </border>
    <border>
      <left/>
      <right style="thin">
        <color rgb="FF177478"/>
      </right>
      <top/>
      <bottom/>
      <diagonal/>
    </border>
    <border>
      <left/>
      <right style="thin">
        <color rgb="FF177478"/>
      </right>
      <top style="thin">
        <color rgb="FF177478"/>
      </top>
      <bottom/>
      <diagonal/>
    </border>
    <border>
      <left/>
      <right style="thin">
        <color rgb="FF177478"/>
      </right>
      <top/>
      <bottom style="thin">
        <color rgb="FF177478"/>
      </bottom>
      <diagonal/>
    </border>
    <border>
      <left style="thin">
        <color rgb="FF177478"/>
      </left>
      <right/>
      <top style="thin">
        <color rgb="FF177478"/>
      </top>
      <bottom style="thin">
        <color rgb="FF177478"/>
      </bottom>
      <diagonal/>
    </border>
    <border>
      <left/>
      <right/>
      <top style="thin">
        <color rgb="FF177478"/>
      </top>
      <bottom style="thin">
        <color rgb="FF177478"/>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177478"/>
      </right>
      <top style="thin">
        <color rgb="FF177478"/>
      </top>
      <bottom style="thin">
        <color rgb="FF177478"/>
      </bottom>
      <diagonal/>
    </border>
    <border>
      <left style="thin">
        <color rgb="FFC5BCB0"/>
      </left>
      <right/>
      <top style="thin">
        <color rgb="FFC5BCB0"/>
      </top>
      <bottom style="thin">
        <color rgb="FFC5BCB0"/>
      </bottom>
      <diagonal/>
    </border>
    <border>
      <left/>
      <right/>
      <top style="thin">
        <color rgb="FFC5BCB0"/>
      </top>
      <bottom style="thin">
        <color rgb="FFC5BCB0"/>
      </bottom>
      <diagonal/>
    </border>
    <border>
      <left/>
      <right style="thin">
        <color rgb="FFC5BCB0"/>
      </right>
      <top style="thin">
        <color rgb="FFC5BCB0"/>
      </top>
      <bottom style="thin">
        <color rgb="FFC5BCB0"/>
      </bottom>
      <diagonal/>
    </border>
    <border>
      <left style="thin">
        <color rgb="FF177478"/>
      </left>
      <right style="thin">
        <color rgb="FF177478"/>
      </right>
      <top style="thin">
        <color rgb="FF177478"/>
      </top>
      <bottom/>
      <diagonal/>
    </border>
    <border>
      <left/>
      <right/>
      <top/>
      <bottom style="thin">
        <color rgb="FFC5BCB0"/>
      </bottom>
      <diagonal/>
    </border>
    <border>
      <left style="thin">
        <color rgb="FFC5BCB0"/>
      </left>
      <right/>
      <top style="thin">
        <color rgb="FFC5BCB0"/>
      </top>
      <bottom/>
      <diagonal/>
    </border>
    <border>
      <left/>
      <right/>
      <top style="thin">
        <color rgb="FFC5BCB0"/>
      </top>
      <bottom/>
      <diagonal/>
    </border>
    <border>
      <left/>
      <right style="thin">
        <color rgb="FFC5BCB0"/>
      </right>
      <top style="thin">
        <color rgb="FFC5BCB0"/>
      </top>
      <bottom/>
      <diagonal/>
    </border>
    <border>
      <left style="thin">
        <color rgb="FFC5BCB0"/>
      </left>
      <right/>
      <top/>
      <bottom/>
      <diagonal/>
    </border>
    <border>
      <left/>
      <right style="thin">
        <color rgb="FFC5BCB0"/>
      </right>
      <top/>
      <bottom/>
      <diagonal/>
    </border>
    <border>
      <left style="thin">
        <color rgb="FFC5BCB0"/>
      </left>
      <right/>
      <top/>
      <bottom style="thin">
        <color rgb="FFC5BCB0"/>
      </bottom>
      <diagonal/>
    </border>
    <border>
      <left/>
      <right style="thin">
        <color rgb="FFC5BCB0"/>
      </right>
      <top/>
      <bottom style="thin">
        <color rgb="FFC5BCB0"/>
      </bottom>
      <diagonal/>
    </border>
    <border>
      <left style="thin">
        <color rgb="FFC5BCB0"/>
      </left>
      <right style="thin">
        <color rgb="FFC5BCB0"/>
      </right>
      <top style="thin">
        <color rgb="FFC5BCB0"/>
      </top>
      <bottom style="thin">
        <color rgb="FFC5BCB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0A6E46"/>
      </left>
      <right style="thin">
        <color rgb="FF0A6E46"/>
      </right>
      <top style="thin">
        <color rgb="FF0A6E46"/>
      </top>
      <bottom style="thin">
        <color rgb="FF0A6E46"/>
      </bottom>
      <diagonal/>
    </border>
    <border>
      <left style="thin">
        <color rgb="FF0A6E46"/>
      </left>
      <right style="thin">
        <color rgb="FF0A6E46"/>
      </right>
      <top style="thin">
        <color rgb="FF0A6E46"/>
      </top>
      <bottom/>
      <diagonal/>
    </border>
    <border>
      <left style="thin">
        <color rgb="FF0A6E46"/>
      </left>
      <right style="thin">
        <color rgb="FF0A6E46"/>
      </right>
      <top/>
      <bottom/>
      <diagonal/>
    </border>
    <border>
      <left style="thin">
        <color rgb="FF0A6E46"/>
      </left>
      <right style="thin">
        <color rgb="FF0A6E46"/>
      </right>
      <top/>
      <bottom style="thin">
        <color rgb="FF0A6E46"/>
      </bottom>
      <diagonal/>
    </border>
    <border>
      <left style="medium">
        <color rgb="FF2C7F93"/>
      </left>
      <right style="medium">
        <color rgb="FF2C7F93"/>
      </right>
      <top style="medium">
        <color rgb="FF2C7F93"/>
      </top>
      <bottom style="medium">
        <color rgb="FF2C7F93"/>
      </bottom>
      <diagonal/>
    </border>
    <border>
      <left style="thin">
        <color theme="0"/>
      </left>
      <right style="thin">
        <color theme="0"/>
      </right>
      <top style="thin">
        <color theme="0"/>
      </top>
      <bottom style="thin">
        <color theme="0"/>
      </bottom>
      <diagonal/>
    </border>
    <border>
      <left style="thin">
        <color rgb="FF177478"/>
      </left>
      <right style="thin">
        <color rgb="FF177478"/>
      </right>
      <top/>
      <bottom style="thin">
        <color rgb="FF177478"/>
      </bottom>
      <diagonal/>
    </border>
    <border>
      <left style="thin">
        <color rgb="FF0A6E46"/>
      </left>
      <right/>
      <top style="thin">
        <color rgb="FF0A6E46"/>
      </top>
      <bottom style="thin">
        <color rgb="FF0A6E46"/>
      </bottom>
      <diagonal/>
    </border>
    <border>
      <left/>
      <right/>
      <top style="thin">
        <color rgb="FF0A6E46"/>
      </top>
      <bottom style="thin">
        <color rgb="FF0A6E46"/>
      </bottom>
      <diagonal/>
    </border>
    <border>
      <left/>
      <right style="thin">
        <color rgb="FF0A6E46"/>
      </right>
      <top style="thin">
        <color rgb="FF0A6E46"/>
      </top>
      <bottom style="thin">
        <color rgb="FF0A6E46"/>
      </bottom>
      <diagonal/>
    </border>
    <border>
      <left style="medium">
        <color rgb="FF2C7F93"/>
      </left>
      <right/>
      <top style="medium">
        <color rgb="FF2C7F93"/>
      </top>
      <bottom/>
      <diagonal/>
    </border>
    <border>
      <left/>
      <right/>
      <top style="medium">
        <color rgb="FF2C7F93"/>
      </top>
      <bottom/>
      <diagonal/>
    </border>
    <border>
      <left/>
      <right style="medium">
        <color rgb="FF2C7F93"/>
      </right>
      <top style="medium">
        <color rgb="FF2C7F93"/>
      </top>
      <bottom/>
      <diagonal/>
    </border>
    <border>
      <left style="medium">
        <color rgb="FF2C7F93"/>
      </left>
      <right/>
      <top/>
      <bottom/>
      <diagonal/>
    </border>
    <border>
      <left/>
      <right style="medium">
        <color rgb="FF2C7F93"/>
      </right>
      <top/>
      <bottom/>
      <diagonal/>
    </border>
    <border>
      <left style="medium">
        <color rgb="FF2C7F93"/>
      </left>
      <right/>
      <top/>
      <bottom style="medium">
        <color rgb="FF2C7F93"/>
      </bottom>
      <diagonal/>
    </border>
    <border>
      <left/>
      <right/>
      <top/>
      <bottom style="medium">
        <color rgb="FF2C7F93"/>
      </bottom>
      <diagonal/>
    </border>
    <border>
      <left/>
      <right style="medium">
        <color rgb="FF2C7F93"/>
      </right>
      <top/>
      <bottom style="medium">
        <color rgb="FF2C7F93"/>
      </bottom>
      <diagonal/>
    </border>
    <border>
      <left style="thick">
        <color rgb="FF2C7F93"/>
      </left>
      <right/>
      <top/>
      <bottom/>
      <diagonal/>
    </border>
  </borders>
  <cellStyleXfs count="9">
    <xf numFmtId="0" fontId="0" fillId="0" borderId="0"/>
    <xf numFmtId="44" fontId="2" fillId="0" borderId="0" applyFon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44" fontId="43" fillId="0" borderId="0" applyFont="0" applyFill="0" applyBorder="0" applyAlignment="0" applyProtection="0"/>
    <xf numFmtId="44" fontId="2" fillId="0" borderId="0" applyFont="0" applyFill="0" applyBorder="0" applyAlignment="0" applyProtection="0"/>
    <xf numFmtId="0" fontId="2" fillId="0" borderId="0"/>
    <xf numFmtId="9" fontId="43" fillId="0" borderId="0" applyFont="0" applyFill="0" applyBorder="0" applyAlignment="0" applyProtection="0"/>
    <xf numFmtId="9" fontId="2" fillId="0" borderId="0" applyFont="0" applyFill="0" applyBorder="0" applyAlignment="0" applyProtection="0"/>
  </cellStyleXfs>
  <cellXfs count="598">
    <xf numFmtId="0" fontId="0" fillId="0" borderId="0" xfId="0"/>
    <xf numFmtId="0" fontId="0" fillId="2" borderId="0" xfId="0" applyFill="1" applyAlignment="1">
      <alignment vertical="center"/>
    </xf>
    <xf numFmtId="0" fontId="17" fillId="2" borderId="0" xfId="0" applyFont="1" applyFill="1" applyAlignment="1">
      <alignment vertical="center"/>
    </xf>
    <xf numFmtId="0" fontId="17" fillId="2" borderId="0" xfId="0" applyFont="1" applyFill="1" applyAlignment="1">
      <alignment horizontal="center" vertical="center"/>
    </xf>
    <xf numFmtId="0" fontId="19" fillId="2" borderId="0" xfId="0" applyFont="1" applyFill="1" applyAlignment="1">
      <alignment vertical="center"/>
    </xf>
    <xf numFmtId="0" fontId="10" fillId="2" borderId="0" xfId="0" applyFont="1" applyFill="1" applyAlignment="1">
      <alignment vertical="center"/>
    </xf>
    <xf numFmtId="0" fontId="9" fillId="2" borderId="0" xfId="0" applyFont="1" applyFill="1" applyAlignment="1">
      <alignment vertical="center"/>
    </xf>
    <xf numFmtId="167" fontId="22" fillId="3" borderId="0" xfId="0" applyNumberFormat="1" applyFont="1" applyFill="1" applyAlignment="1">
      <alignment vertical="center"/>
    </xf>
    <xf numFmtId="167" fontId="0" fillId="3" borderId="0" xfId="0" applyNumberFormat="1" applyFill="1" applyAlignment="1">
      <alignment horizontal="center" vertical="center"/>
    </xf>
    <xf numFmtId="0" fontId="23" fillId="2" borderId="0" xfId="0" applyFont="1" applyFill="1" applyAlignment="1">
      <alignment horizontal="center" vertical="center"/>
    </xf>
    <xf numFmtId="0" fontId="0" fillId="2" borderId="0" xfId="0" applyFill="1" applyAlignment="1">
      <alignment horizontal="left" vertical="center"/>
    </xf>
    <xf numFmtId="0" fontId="13" fillId="2" borderId="0" xfId="0" applyFont="1" applyFill="1"/>
    <xf numFmtId="0" fontId="20" fillId="2" borderId="0" xfId="0" applyFont="1" applyFill="1"/>
    <xf numFmtId="0" fontId="21" fillId="2" borderId="0" xfId="0" applyFont="1" applyFill="1"/>
    <xf numFmtId="0" fontId="11" fillId="2" borderId="0" xfId="0" applyFont="1" applyFill="1" applyAlignment="1">
      <alignment vertical="center"/>
    </xf>
    <xf numFmtId="0" fontId="25" fillId="2" borderId="0" xfId="0" applyFont="1" applyFill="1" applyAlignment="1">
      <alignment wrapText="1"/>
    </xf>
    <xf numFmtId="0" fontId="26" fillId="2" borderId="0" xfId="0" applyFont="1" applyFill="1" applyAlignment="1">
      <alignment wrapText="1"/>
    </xf>
    <xf numFmtId="0" fontId="22" fillId="2" borderId="0" xfId="0" applyFont="1" applyFill="1" applyAlignment="1">
      <alignment horizontal="right" vertical="center" wrapText="1"/>
    </xf>
    <xf numFmtId="44" fontId="24" fillId="2" borderId="0" xfId="1" applyFont="1" applyFill="1" applyBorder="1" applyAlignment="1" applyProtection="1">
      <alignment horizontal="center" vertical="center" wrapText="1"/>
    </xf>
    <xf numFmtId="0" fontId="27" fillId="2" borderId="0" xfId="0" applyFont="1" applyFill="1" applyAlignment="1">
      <alignment wrapText="1"/>
    </xf>
    <xf numFmtId="0" fontId="27" fillId="2" borderId="0" xfId="0" applyFont="1" applyFill="1" applyAlignment="1">
      <alignment horizontal="center" wrapText="1"/>
    </xf>
    <xf numFmtId="44" fontId="28" fillId="2" borderId="0" xfId="1" applyFont="1" applyFill="1" applyBorder="1" applyAlignment="1" applyProtection="1">
      <alignment horizontal="center" vertical="center" wrapText="1"/>
    </xf>
    <xf numFmtId="0" fontId="2" fillId="2" borderId="0" xfId="0" applyFont="1" applyFill="1" applyAlignment="1">
      <alignment horizontal="left" vertical="center" wrapText="1"/>
    </xf>
    <xf numFmtId="0" fontId="0" fillId="2" borderId="3" xfId="0" applyFill="1" applyBorder="1" applyAlignment="1">
      <alignment vertical="center"/>
    </xf>
    <xf numFmtId="0" fontId="0" fillId="2" borderId="4" xfId="0" applyFill="1" applyBorder="1" applyAlignment="1">
      <alignment vertical="center"/>
    </xf>
    <xf numFmtId="0" fontId="2" fillId="2" borderId="0" xfId="0" applyFont="1" applyFill="1" applyAlignment="1">
      <alignment vertical="top" wrapText="1"/>
    </xf>
    <xf numFmtId="0" fontId="2" fillId="2" borderId="6" xfId="0" applyFont="1" applyFill="1" applyBorder="1" applyAlignment="1">
      <alignment vertical="top" wrapText="1"/>
    </xf>
    <xf numFmtId="0" fontId="24" fillId="2" borderId="5" xfId="0" applyFont="1" applyFill="1" applyBorder="1" applyAlignment="1">
      <alignment horizontal="center"/>
    </xf>
    <xf numFmtId="0" fontId="30" fillId="2" borderId="0" xfId="0" applyFont="1" applyFill="1"/>
    <xf numFmtId="0" fontId="0" fillId="2" borderId="6" xfId="0" applyFill="1" applyBorder="1" applyAlignment="1">
      <alignment vertical="center"/>
    </xf>
    <xf numFmtId="0" fontId="24" fillId="2" borderId="0" xfId="0" applyFont="1" applyFill="1" applyAlignment="1">
      <alignment horizontal="center" vertical="center"/>
    </xf>
    <xf numFmtId="0" fontId="0" fillId="2" borderId="0" xfId="0" applyFill="1" applyAlignment="1">
      <alignment horizontal="center" vertical="center"/>
    </xf>
    <xf numFmtId="0" fontId="27" fillId="2" borderId="0" xfId="0" applyFont="1" applyFill="1" applyAlignment="1">
      <alignment horizontal="center" vertical="center"/>
    </xf>
    <xf numFmtId="0" fontId="0" fillId="2" borderId="0" xfId="0" applyFill="1"/>
    <xf numFmtId="0" fontId="31" fillId="2" borderId="5" xfId="0" applyFont="1" applyFill="1" applyBorder="1"/>
    <xf numFmtId="0" fontId="32" fillId="2" borderId="0" xfId="0" applyFont="1" applyFill="1" applyAlignment="1">
      <alignment vertical="center"/>
    </xf>
    <xf numFmtId="0" fontId="33" fillId="2" borderId="0" xfId="0" applyFont="1" applyFill="1"/>
    <xf numFmtId="0" fontId="34" fillId="2" borderId="8" xfId="0" applyFont="1" applyFill="1" applyBorder="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0" fontId="10" fillId="2" borderId="0" xfId="0" applyFont="1" applyFill="1"/>
    <xf numFmtId="0" fontId="29" fillId="2" borderId="10" xfId="0" applyFont="1" applyFill="1" applyBorder="1"/>
    <xf numFmtId="0" fontId="29" fillId="2" borderId="3" xfId="0" applyFont="1" applyFill="1" applyBorder="1"/>
    <xf numFmtId="0" fontId="2" fillId="2" borderId="5" xfId="0" applyFont="1" applyFill="1" applyBorder="1" applyAlignment="1">
      <alignment vertical="center"/>
    </xf>
    <xf numFmtId="0" fontId="2" fillId="2" borderId="5" xfId="0" applyFont="1" applyFill="1" applyBorder="1" applyAlignment="1">
      <alignment horizontal="center"/>
    </xf>
    <xf numFmtId="0" fontId="2" fillId="2" borderId="0" xfId="0" applyFont="1" applyFill="1" applyAlignment="1">
      <alignment horizontal="center"/>
    </xf>
    <xf numFmtId="0" fontId="0" fillId="2" borderId="6" xfId="0" applyFill="1" applyBorder="1" applyAlignment="1">
      <alignment horizontal="center" vertical="center"/>
    </xf>
    <xf numFmtId="0" fontId="10" fillId="2" borderId="7" xfId="0" applyFont="1" applyFill="1" applyBorder="1"/>
    <xf numFmtId="0" fontId="10" fillId="2" borderId="8" xfId="0" applyFont="1" applyFill="1" applyBorder="1"/>
    <xf numFmtId="0" fontId="0" fillId="2" borderId="8" xfId="0" applyFill="1" applyBorder="1" applyAlignment="1">
      <alignment vertical="center"/>
    </xf>
    <xf numFmtId="0" fontId="0" fillId="2" borderId="9" xfId="0" applyFill="1" applyBorder="1" applyAlignment="1">
      <alignment vertical="center"/>
    </xf>
    <xf numFmtId="164" fontId="38" fillId="2" borderId="0" xfId="0" applyNumberFormat="1" applyFont="1" applyFill="1" applyAlignment="1">
      <alignment vertical="center"/>
    </xf>
    <xf numFmtId="164" fontId="37" fillId="2" borderId="0" xfId="0" applyNumberFormat="1" applyFont="1" applyFill="1" applyAlignment="1">
      <alignment vertical="center"/>
    </xf>
    <xf numFmtId="164" fontId="39" fillId="2" borderId="0" xfId="0" applyNumberFormat="1" applyFont="1" applyFill="1" applyAlignment="1">
      <alignment vertical="center"/>
    </xf>
    <xf numFmtId="0" fontId="37" fillId="2" borderId="0" xfId="0" applyFont="1" applyFill="1" applyAlignment="1">
      <alignment horizontal="center" vertical="center"/>
    </xf>
    <xf numFmtId="0" fontId="38" fillId="2" borderId="0" xfId="0" applyFont="1" applyFill="1" applyAlignment="1">
      <alignment vertical="center"/>
    </xf>
    <xf numFmtId="0" fontId="37" fillId="2" borderId="0" xfId="0" applyFont="1" applyFill="1" applyAlignment="1">
      <alignment vertical="center"/>
    </xf>
    <xf numFmtId="0" fontId="40" fillId="2" borderId="0" xfId="0" applyFont="1" applyFill="1"/>
    <xf numFmtId="0" fontId="41" fillId="2" borderId="0" xfId="0" applyFont="1" applyFill="1" applyAlignment="1">
      <alignment horizontal="center"/>
    </xf>
    <xf numFmtId="0" fontId="24" fillId="2" borderId="5" xfId="0" applyFont="1" applyFill="1" applyBorder="1" applyAlignment="1">
      <alignment horizontal="center" vertical="center"/>
    </xf>
    <xf numFmtId="0" fontId="51" fillId="2" borderId="0" xfId="0" applyFont="1" applyFill="1" applyAlignment="1">
      <alignment vertical="center"/>
    </xf>
    <xf numFmtId="0" fontId="11" fillId="2" borderId="5" xfId="0" applyFont="1" applyFill="1" applyBorder="1" applyAlignment="1">
      <alignment vertical="center"/>
    </xf>
    <xf numFmtId="0" fontId="0" fillId="0" borderId="5" xfId="0" applyBorder="1"/>
    <xf numFmtId="0" fontId="22" fillId="0" borderId="0" xfId="0" applyFont="1"/>
    <xf numFmtId="0" fontId="42" fillId="0" borderId="0" xfId="0" applyFont="1"/>
    <xf numFmtId="164" fontId="42" fillId="0" borderId="0" xfId="0" applyNumberFormat="1" applyFont="1"/>
    <xf numFmtId="0" fontId="22" fillId="0" borderId="2" xfId="0" applyFont="1" applyBorder="1" applyAlignment="1">
      <alignment horizontal="center" vertical="center"/>
    </xf>
    <xf numFmtId="0" fontId="15" fillId="2" borderId="0" xfId="0" applyFont="1" applyFill="1" applyAlignment="1">
      <alignment horizontal="center" vertical="center"/>
    </xf>
    <xf numFmtId="0" fontId="18" fillId="2" borderId="0" xfId="0" applyFont="1" applyFill="1" applyAlignment="1">
      <alignment horizontal="center" vertical="center"/>
    </xf>
    <xf numFmtId="164" fontId="37" fillId="2" borderId="0" xfId="0" applyNumberFormat="1" applyFont="1" applyFill="1" applyAlignment="1">
      <alignment horizontal="left" vertical="center"/>
    </xf>
    <xf numFmtId="0" fontId="9" fillId="2" borderId="0" xfId="0" applyFont="1" applyFill="1" applyAlignment="1">
      <alignment horizontal="left"/>
    </xf>
    <xf numFmtId="0" fontId="46" fillId="0" borderId="2" xfId="0" applyFont="1" applyBorder="1" applyAlignment="1">
      <alignment horizontal="center" vertical="center"/>
    </xf>
    <xf numFmtId="0" fontId="46" fillId="0" borderId="0" xfId="0" applyFont="1" applyAlignment="1">
      <alignment horizontal="center" vertical="center"/>
    </xf>
    <xf numFmtId="0" fontId="54" fillId="0" borderId="0" xfId="0" applyFont="1" applyAlignment="1">
      <alignment horizontal="center" vertical="center"/>
    </xf>
    <xf numFmtId="44" fontId="43" fillId="0" borderId="2" xfId="4" applyFont="1" applyFill="1" applyBorder="1" applyProtection="1">
      <protection locked="0"/>
    </xf>
    <xf numFmtId="44" fontId="0" fillId="0" borderId="2" xfId="0" applyNumberFormat="1" applyBorder="1" applyAlignment="1" applyProtection="1">
      <alignment horizontal="center" vertical="center"/>
      <protection locked="0"/>
    </xf>
    <xf numFmtId="0" fontId="59" fillId="2" borderId="0" xfId="0" applyFont="1" applyFill="1" applyAlignment="1">
      <alignment vertical="center"/>
    </xf>
    <xf numFmtId="0" fontId="59" fillId="2" borderId="0" xfId="0" applyFont="1" applyFill="1" applyAlignment="1">
      <alignment horizontal="right" vertical="center"/>
    </xf>
    <xf numFmtId="0" fontId="59" fillId="2" borderId="3" xfId="0" applyFont="1" applyFill="1" applyBorder="1" applyAlignment="1">
      <alignment vertical="center"/>
    </xf>
    <xf numFmtId="0" fontId="59" fillId="2" borderId="4" xfId="0" applyFont="1" applyFill="1" applyBorder="1" applyAlignment="1">
      <alignment vertical="center"/>
    </xf>
    <xf numFmtId="0" fontId="59" fillId="2" borderId="5" xfId="0" applyFont="1" applyFill="1" applyBorder="1" applyAlignment="1">
      <alignment vertical="center"/>
    </xf>
    <xf numFmtId="0" fontId="59" fillId="2" borderId="6" xfId="0" applyFont="1" applyFill="1" applyBorder="1" applyAlignment="1">
      <alignment vertical="center"/>
    </xf>
    <xf numFmtId="0" fontId="0" fillId="2" borderId="7" xfId="0" applyFill="1" applyBorder="1" applyAlignment="1">
      <alignment vertical="center"/>
    </xf>
    <xf numFmtId="0" fontId="16" fillId="2" borderId="0" xfId="0" applyFont="1" applyFill="1" applyAlignment="1">
      <alignment vertical="center"/>
    </xf>
    <xf numFmtId="0" fontId="8" fillId="2" borderId="0" xfId="0" applyFont="1" applyFill="1" applyAlignment="1">
      <alignment horizontal="center" vertical="center"/>
    </xf>
    <xf numFmtId="0" fontId="57" fillId="0" borderId="10" xfId="0" applyFont="1" applyBorder="1" applyAlignment="1">
      <alignment vertical="center"/>
    </xf>
    <xf numFmtId="0" fontId="10" fillId="2" borderId="2" xfId="0" applyFont="1" applyFill="1" applyBorder="1" applyAlignment="1">
      <alignment horizontal="center" vertical="center"/>
    </xf>
    <xf numFmtId="0" fontId="0" fillId="2" borderId="5" xfId="0" applyFill="1" applyBorder="1" applyAlignment="1">
      <alignment vertical="center"/>
    </xf>
    <xf numFmtId="0" fontId="12" fillId="2" borderId="0" xfId="0" applyFont="1" applyFill="1" applyAlignment="1">
      <alignment horizontal="center" vertical="center"/>
    </xf>
    <xf numFmtId="0" fontId="0" fillId="0" borderId="0" xfId="0" applyAlignment="1">
      <alignment vertical="center"/>
    </xf>
    <xf numFmtId="0" fontId="2" fillId="2" borderId="0" xfId="0" applyFont="1" applyFill="1" applyAlignment="1">
      <alignment horizontal="right" vertical="center"/>
    </xf>
    <xf numFmtId="0" fontId="36" fillId="2" borderId="0" xfId="0" applyFont="1" applyFill="1" applyAlignment="1">
      <alignment vertical="center"/>
    </xf>
    <xf numFmtId="0" fontId="2" fillId="2" borderId="0" xfId="0" applyFont="1" applyFill="1" applyAlignment="1">
      <alignment vertical="center"/>
    </xf>
    <xf numFmtId="167" fontId="19" fillId="3" borderId="2" xfId="0" applyNumberFormat="1" applyFont="1" applyFill="1" applyBorder="1" applyAlignment="1">
      <alignment horizontal="center" vertical="center"/>
    </xf>
    <xf numFmtId="164" fontId="0" fillId="2" borderId="0" xfId="0" applyNumberFormat="1" applyFill="1" applyAlignment="1">
      <alignment vertical="center"/>
    </xf>
    <xf numFmtId="44" fontId="60" fillId="2" borderId="0" xfId="1" applyFont="1" applyFill="1" applyBorder="1" applyAlignment="1" applyProtection="1">
      <alignment horizontal="center" vertical="center" wrapText="1"/>
    </xf>
    <xf numFmtId="0" fontId="44" fillId="2" borderId="0" xfId="0" applyFont="1" applyFill="1" applyAlignment="1">
      <alignment horizontal="center" vertical="center"/>
    </xf>
    <xf numFmtId="0" fontId="57" fillId="2" borderId="5" xfId="0" applyFont="1" applyFill="1" applyBorder="1" applyAlignment="1">
      <alignment vertical="center"/>
    </xf>
    <xf numFmtId="0" fontId="24" fillId="2" borderId="0" xfId="0" applyFont="1" applyFill="1" applyAlignment="1">
      <alignment vertical="center"/>
    </xf>
    <xf numFmtId="0" fontId="81" fillId="5" borderId="16" xfId="0" applyFont="1" applyFill="1" applyBorder="1" applyAlignment="1" applyProtection="1">
      <alignment horizontal="left" vertical="center" wrapText="1"/>
      <protection locked="0"/>
    </xf>
    <xf numFmtId="49" fontId="59" fillId="5" borderId="16" xfId="0" applyNumberFormat="1" applyFont="1" applyFill="1" applyBorder="1" applyAlignment="1" applyProtection="1">
      <alignment horizontal="center" vertical="center"/>
      <protection locked="0"/>
    </xf>
    <xf numFmtId="164" fontId="22" fillId="4" borderId="0" xfId="1" applyNumberFormat="1" applyFont="1" applyFill="1" applyBorder="1" applyAlignment="1" applyProtection="1">
      <alignment horizontal="center" vertical="center"/>
    </xf>
    <xf numFmtId="44" fontId="22" fillId="4" borderId="0" xfId="1" applyFont="1" applyFill="1" applyBorder="1" applyAlignment="1" applyProtection="1">
      <alignment horizontal="center" vertical="center" wrapText="1"/>
    </xf>
    <xf numFmtId="44" fontId="59" fillId="4" borderId="0" xfId="1" applyFont="1" applyFill="1" applyBorder="1" applyAlignment="1" applyProtection="1">
      <alignment horizontal="center" vertical="center" wrapText="1"/>
    </xf>
    <xf numFmtId="164" fontId="22" fillId="4" borderId="18" xfId="1" applyNumberFormat="1" applyFont="1" applyFill="1" applyBorder="1" applyAlignment="1" applyProtection="1">
      <alignment horizontal="center" vertical="center"/>
    </xf>
    <xf numFmtId="164" fontId="77" fillId="4" borderId="20" xfId="1" applyNumberFormat="1" applyFont="1" applyFill="1" applyBorder="1" applyAlignment="1" applyProtection="1">
      <alignment horizontal="right" vertical="center" wrapText="1"/>
    </xf>
    <xf numFmtId="164" fontId="22" fillId="4" borderId="20" xfId="1" applyNumberFormat="1" applyFont="1" applyFill="1" applyBorder="1" applyAlignment="1" applyProtection="1">
      <alignment horizontal="center" vertical="center"/>
    </xf>
    <xf numFmtId="44" fontId="2" fillId="4" borderId="22" xfId="1" applyFont="1" applyFill="1" applyBorder="1" applyAlignment="1" applyProtection="1">
      <alignment vertical="center" wrapText="1"/>
    </xf>
    <xf numFmtId="44" fontId="11" fillId="4" borderId="0" xfId="1" applyFont="1" applyFill="1" applyBorder="1" applyAlignment="1" applyProtection="1">
      <alignment horizontal="center" vertical="center" wrapText="1"/>
    </xf>
    <xf numFmtId="44" fontId="19" fillId="4" borderId="0" xfId="1" applyFont="1" applyFill="1" applyBorder="1" applyAlignment="1" applyProtection="1">
      <alignment horizontal="center" vertical="center" wrapText="1"/>
    </xf>
    <xf numFmtId="9" fontId="11" fillId="4" borderId="0" xfId="1" applyNumberFormat="1" applyFont="1" applyFill="1" applyBorder="1" applyAlignment="1" applyProtection="1">
      <alignment horizontal="center" vertical="center" wrapText="1"/>
    </xf>
    <xf numFmtId="44" fontId="11" fillId="4" borderId="0" xfId="1" applyFont="1" applyFill="1" applyBorder="1" applyAlignment="1" applyProtection="1">
      <alignment vertical="center" wrapText="1"/>
    </xf>
    <xf numFmtId="44" fontId="2" fillId="4" borderId="0" xfId="1" applyFont="1" applyFill="1" applyBorder="1" applyAlignment="1" applyProtection="1">
      <alignment horizontal="center" vertical="center" wrapText="1"/>
    </xf>
    <xf numFmtId="166" fontId="11" fillId="2" borderId="43" xfId="0" applyNumberFormat="1" applyFont="1" applyFill="1" applyBorder="1" applyAlignment="1">
      <alignment horizontal="center" vertical="center" wrapText="1"/>
    </xf>
    <xf numFmtId="44" fontId="11" fillId="2" borderId="43" xfId="1" applyFont="1" applyFill="1" applyBorder="1" applyAlignment="1" applyProtection="1">
      <alignment horizontal="right" vertical="center" wrapText="1"/>
    </xf>
    <xf numFmtId="9" fontId="57" fillId="2" borderId="2" xfId="0" applyNumberFormat="1" applyFont="1" applyFill="1" applyBorder="1" applyAlignment="1">
      <alignment vertical="center"/>
    </xf>
    <xf numFmtId="44" fontId="57" fillId="2" borderId="2" xfId="0" applyNumberFormat="1" applyFont="1" applyFill="1" applyBorder="1" applyAlignment="1">
      <alignment vertical="center"/>
    </xf>
    <xf numFmtId="0" fontId="19" fillId="2" borderId="0" xfId="0" applyFont="1" applyFill="1" applyAlignment="1">
      <alignment horizontal="right" vertical="center" wrapText="1"/>
    </xf>
    <xf numFmtId="164" fontId="0" fillId="9" borderId="2" xfId="0" applyNumberFormat="1" applyFill="1" applyBorder="1" applyAlignment="1">
      <alignment horizontal="center" vertical="center"/>
    </xf>
    <xf numFmtId="44" fontId="0" fillId="9" borderId="2" xfId="4" applyFont="1" applyFill="1" applyBorder="1" applyAlignment="1" applyProtection="1">
      <alignment horizontal="center" vertical="center"/>
    </xf>
    <xf numFmtId="44" fontId="10" fillId="4" borderId="0" xfId="1" applyFont="1" applyFill="1" applyBorder="1" applyAlignment="1" applyProtection="1">
      <alignment horizontal="center" vertical="center" wrapText="1"/>
    </xf>
    <xf numFmtId="0" fontId="47" fillId="4" borderId="0" xfId="0" applyFont="1" applyFill="1"/>
    <xf numFmtId="0" fontId="48" fillId="4" borderId="0" xfId="0" applyFont="1" applyFill="1" applyAlignment="1">
      <alignment horizontal="left" vertical="center" wrapText="1"/>
    </xf>
    <xf numFmtId="0" fontId="47" fillId="4" borderId="0" xfId="0" applyFont="1" applyFill="1" applyAlignment="1">
      <alignment vertical="center" wrapText="1"/>
    </xf>
    <xf numFmtId="0" fontId="63" fillId="4" borderId="0" xfId="0" applyFont="1" applyFill="1"/>
    <xf numFmtId="0" fontId="93" fillId="4" borderId="0" xfId="0" applyFont="1" applyFill="1" applyAlignment="1">
      <alignment horizontal="right" vertical="center"/>
    </xf>
    <xf numFmtId="0" fontId="63" fillId="4" borderId="0" xfId="0" applyFont="1" applyFill="1" applyAlignment="1">
      <alignment vertical="center"/>
    </xf>
    <xf numFmtId="0" fontId="94" fillId="4" borderId="0" xfId="0" applyFont="1" applyFill="1"/>
    <xf numFmtId="164" fontId="63" fillId="4" borderId="0" xfId="0" applyNumberFormat="1" applyFont="1" applyFill="1"/>
    <xf numFmtId="0" fontId="64" fillId="4" borderId="0" xfId="0" applyFont="1" applyFill="1" applyAlignment="1">
      <alignment vertical="center" wrapText="1"/>
    </xf>
    <xf numFmtId="0" fontId="93" fillId="4" borderId="0" xfId="0" applyFont="1" applyFill="1" applyAlignment="1">
      <alignment horizontal="center" vertical="center"/>
    </xf>
    <xf numFmtId="0" fontId="63" fillId="4" borderId="0" xfId="0" applyFont="1" applyFill="1" applyAlignment="1">
      <alignment horizontal="left" vertical="center"/>
    </xf>
    <xf numFmtId="0" fontId="68" fillId="4" borderId="0" xfId="0" applyFont="1" applyFill="1" applyAlignment="1">
      <alignment horizontal="center" vertical="center"/>
    </xf>
    <xf numFmtId="0" fontId="2" fillId="4" borderId="0" xfId="0" applyFont="1" applyFill="1" applyAlignment="1">
      <alignment horizontal="center" vertical="center"/>
    </xf>
    <xf numFmtId="0" fontId="69" fillId="4" borderId="0" xfId="0" applyFont="1" applyFill="1"/>
    <xf numFmtId="0" fontId="70" fillId="4" borderId="0" xfId="0" applyFont="1" applyFill="1"/>
    <xf numFmtId="0" fontId="2" fillId="4" borderId="0" xfId="0" applyFont="1" applyFill="1"/>
    <xf numFmtId="0" fontId="71" fillId="4" borderId="0" xfId="0" applyFont="1" applyFill="1" applyAlignment="1">
      <alignment vertical="center" wrapText="1"/>
    </xf>
    <xf numFmtId="0" fontId="72" fillId="4" borderId="0" xfId="0" applyFont="1" applyFill="1" applyAlignment="1">
      <alignment vertical="center" wrapText="1"/>
    </xf>
    <xf numFmtId="0" fontId="10" fillId="4" borderId="0" xfId="0" applyFont="1" applyFill="1" applyAlignment="1">
      <alignment horizontal="center" vertical="center"/>
    </xf>
    <xf numFmtId="0" fontId="0" fillId="4" borderId="0" xfId="0" applyFill="1" applyAlignment="1">
      <alignment horizontal="center" vertical="center"/>
    </xf>
    <xf numFmtId="0" fontId="8" fillId="4" borderId="0" xfId="0" applyFont="1" applyFill="1"/>
    <xf numFmtId="0" fontId="0" fillId="4" borderId="0" xfId="0" applyFill="1"/>
    <xf numFmtId="165" fontId="0" fillId="4" borderId="0" xfId="0" applyNumberFormat="1" applyFill="1" applyAlignment="1">
      <alignment vertical="center"/>
    </xf>
    <xf numFmtId="0" fontId="0" fillId="4" borderId="0" xfId="0" applyFill="1" applyAlignment="1">
      <alignment horizontal="left"/>
    </xf>
    <xf numFmtId="0" fontId="9" fillId="4" borderId="0" xfId="0" applyFont="1" applyFill="1"/>
    <xf numFmtId="0" fontId="2" fillId="4" borderId="0" xfId="0" applyFont="1" applyFill="1" applyAlignment="1">
      <alignment horizontal="left"/>
    </xf>
    <xf numFmtId="0" fontId="35" fillId="4" borderId="0" xfId="0" applyFont="1" applyFill="1"/>
    <xf numFmtId="0" fontId="35" fillId="7" borderId="0" xfId="0" applyFont="1" applyFill="1"/>
    <xf numFmtId="0" fontId="35" fillId="4" borderId="0" xfId="0" applyFont="1" applyFill="1" applyAlignment="1">
      <alignment vertical="top"/>
    </xf>
    <xf numFmtId="0" fontId="11" fillId="4" borderId="17" xfId="0" applyFont="1" applyFill="1" applyBorder="1" applyAlignment="1">
      <alignment vertical="center" wrapText="1"/>
    </xf>
    <xf numFmtId="0" fontId="11" fillId="4" borderId="18" xfId="0" applyFont="1" applyFill="1" applyBorder="1" applyAlignment="1">
      <alignment vertical="center" wrapText="1"/>
    </xf>
    <xf numFmtId="0" fontId="75" fillId="4" borderId="23" xfId="0" applyFont="1" applyFill="1" applyBorder="1" applyAlignment="1">
      <alignment horizontal="center" wrapText="1"/>
    </xf>
    <xf numFmtId="0" fontId="2" fillId="4" borderId="20" xfId="0" applyFont="1" applyFill="1" applyBorder="1" applyAlignment="1">
      <alignment horizontal="left" vertical="center" wrapText="1"/>
    </xf>
    <xf numFmtId="0" fontId="2" fillId="4" borderId="0" xfId="0" applyFont="1" applyFill="1" applyAlignment="1">
      <alignment horizontal="left" vertical="center" wrapText="1"/>
    </xf>
    <xf numFmtId="0" fontId="75" fillId="4" borderId="22" xfId="0" applyFont="1" applyFill="1" applyBorder="1" applyAlignment="1">
      <alignment horizontal="center" wrapText="1"/>
    </xf>
    <xf numFmtId="0" fontId="0" fillId="4" borderId="20" xfId="0" applyFill="1" applyBorder="1" applyAlignment="1">
      <alignment horizontal="center" vertical="center"/>
    </xf>
    <xf numFmtId="0" fontId="74" fillId="4" borderId="0" xfId="0" applyFont="1" applyFill="1" applyAlignment="1">
      <alignment vertical="top"/>
    </xf>
    <xf numFmtId="0" fontId="72" fillId="4" borderId="22" xfId="0" applyFont="1" applyFill="1" applyBorder="1" applyAlignment="1">
      <alignment vertical="center" wrapText="1"/>
    </xf>
    <xf numFmtId="0" fontId="78" fillId="4" borderId="22" xfId="0" applyFont="1" applyFill="1" applyBorder="1" applyAlignment="1">
      <alignment horizontal="center" vertical="center" wrapText="1"/>
    </xf>
    <xf numFmtId="0" fontId="0" fillId="4" borderId="0" xfId="0" applyFill="1" applyAlignment="1">
      <alignment vertical="center" wrapText="1"/>
    </xf>
    <xf numFmtId="0" fontId="79" fillId="4" borderId="20" xfId="0" applyFont="1" applyFill="1" applyBorder="1" applyAlignment="1">
      <alignment horizontal="center" vertical="center"/>
    </xf>
    <xf numFmtId="164" fontId="76" fillId="4" borderId="0" xfId="0" applyNumberFormat="1" applyFont="1" applyFill="1" applyAlignment="1">
      <alignment vertical="top"/>
    </xf>
    <xf numFmtId="0" fontId="79" fillId="4" borderId="0" xfId="0" applyFont="1" applyFill="1" applyAlignment="1">
      <alignment horizontal="center" vertical="center"/>
    </xf>
    <xf numFmtId="0" fontId="80" fillId="4" borderId="0" xfId="0" applyFont="1" applyFill="1" applyAlignment="1">
      <alignment horizontal="center"/>
    </xf>
    <xf numFmtId="0" fontId="1" fillId="4" borderId="0" xfId="0" applyFont="1" applyFill="1" applyAlignment="1">
      <alignment horizontal="right"/>
    </xf>
    <xf numFmtId="0" fontId="97" fillId="4" borderId="0" xfId="0" applyFont="1" applyFill="1" applyAlignment="1">
      <alignment horizontal="center" vertical="center"/>
    </xf>
    <xf numFmtId="0" fontId="97" fillId="4" borderId="0" xfId="0" applyFont="1" applyFill="1" applyAlignment="1">
      <alignment vertical="center"/>
    </xf>
    <xf numFmtId="0" fontId="0" fillId="4" borderId="21" xfId="0" applyFill="1" applyBorder="1" applyAlignment="1">
      <alignment horizontal="center" vertical="center"/>
    </xf>
    <xf numFmtId="0" fontId="96" fillId="4" borderId="0" xfId="0" applyFont="1" applyFill="1" applyAlignment="1">
      <alignment horizontal="center" vertical="center"/>
    </xf>
    <xf numFmtId="0" fontId="2" fillId="4" borderId="0" xfId="0" applyFont="1" applyFill="1" applyAlignment="1">
      <alignment vertical="center" wrapText="1"/>
    </xf>
    <xf numFmtId="0" fontId="95" fillId="4" borderId="0" xfId="0" applyFont="1" applyFill="1" applyAlignment="1">
      <alignment horizontal="left" vertical="center"/>
    </xf>
    <xf numFmtId="0" fontId="95" fillId="4" borderId="0" xfId="0" applyFont="1" applyFill="1" applyAlignment="1">
      <alignment horizontal="center" vertical="center"/>
    </xf>
    <xf numFmtId="0" fontId="95" fillId="4" borderId="0" xfId="0" applyFont="1" applyFill="1" applyAlignment="1">
      <alignment horizontal="right" vertical="center"/>
    </xf>
    <xf numFmtId="0" fontId="80" fillId="4" borderId="0" xfId="0" applyFont="1" applyFill="1" applyAlignment="1">
      <alignment horizontal="center" vertical="center"/>
    </xf>
    <xf numFmtId="164" fontId="80" fillId="4" borderId="0" xfId="0" applyNumberFormat="1" applyFont="1" applyFill="1" applyAlignment="1">
      <alignment vertical="center"/>
    </xf>
    <xf numFmtId="164" fontId="34" fillId="4" borderId="0" xfId="0" applyNumberFormat="1" applyFont="1" applyFill="1" applyAlignment="1">
      <alignment vertical="top"/>
    </xf>
    <xf numFmtId="0" fontId="63" fillId="4" borderId="0" xfId="0" applyFont="1" applyFill="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horizontal="left" vertical="center" wrapText="1"/>
    </xf>
    <xf numFmtId="0" fontId="61" fillId="4" borderId="0" xfId="0" applyFont="1" applyFill="1" applyAlignment="1">
      <alignment horizontal="left" vertical="top"/>
    </xf>
    <xf numFmtId="0" fontId="8" fillId="4" borderId="0" xfId="0" applyFont="1" applyFill="1" applyAlignment="1">
      <alignment horizontal="center" vertical="center"/>
    </xf>
    <xf numFmtId="0" fontId="47" fillId="4" borderId="0" xfId="0" applyFont="1" applyFill="1" applyAlignment="1">
      <alignment horizontal="center" vertical="center"/>
    </xf>
    <xf numFmtId="0" fontId="84" fillId="4" borderId="0" xfId="0" applyFont="1" applyFill="1" applyAlignment="1">
      <alignment horizontal="center" vertical="center"/>
    </xf>
    <xf numFmtId="0" fontId="47" fillId="4" borderId="0" xfId="0" applyFont="1" applyFill="1" applyAlignment="1">
      <alignment horizontal="center"/>
    </xf>
    <xf numFmtId="0" fontId="53" fillId="4" borderId="19" xfId="0" applyFont="1" applyFill="1" applyBorder="1" applyAlignment="1">
      <alignment horizontal="center" vertical="center"/>
    </xf>
    <xf numFmtId="0" fontId="86" fillId="4" borderId="19" xfId="0" applyFont="1" applyFill="1" applyBorder="1" applyAlignment="1">
      <alignment horizontal="center" vertical="center"/>
    </xf>
    <xf numFmtId="0" fontId="87" fillId="4" borderId="19" xfId="0" applyFont="1" applyFill="1" applyBorder="1" applyAlignment="1">
      <alignment vertical="center"/>
    </xf>
    <xf numFmtId="0" fontId="86" fillId="4" borderId="0" xfId="0" applyFont="1" applyFill="1" applyAlignment="1">
      <alignment horizontal="center" vertical="center"/>
    </xf>
    <xf numFmtId="0" fontId="53" fillId="4" borderId="0" xfId="0" applyFont="1" applyFill="1" applyAlignment="1">
      <alignment horizontal="center" vertical="center"/>
    </xf>
    <xf numFmtId="0" fontId="87" fillId="4" borderId="0" xfId="0" applyFont="1" applyFill="1" applyAlignment="1">
      <alignment vertical="center"/>
    </xf>
    <xf numFmtId="0" fontId="88" fillId="4" borderId="0" xfId="0" applyFont="1" applyFill="1" applyAlignment="1">
      <alignment horizontal="center" vertical="center"/>
    </xf>
    <xf numFmtId="0" fontId="87" fillId="4" borderId="0" xfId="0" applyFont="1" applyFill="1" applyAlignment="1">
      <alignment horizontal="center" vertical="center"/>
    </xf>
    <xf numFmtId="0" fontId="81" fillId="4" borderId="0" xfId="0" applyFont="1" applyFill="1" applyAlignment="1">
      <alignment vertical="top" wrapText="1"/>
    </xf>
    <xf numFmtId="0" fontId="81" fillId="4" borderId="0" xfId="0" applyFont="1" applyFill="1" applyAlignment="1">
      <alignment horizontal="left" wrapText="1"/>
    </xf>
    <xf numFmtId="0" fontId="8" fillId="4" borderId="0" xfId="0" applyFont="1" applyFill="1" applyAlignment="1">
      <alignment horizontal="center"/>
    </xf>
    <xf numFmtId="0" fontId="8" fillId="4" borderId="19" xfId="0" applyFont="1" applyFill="1" applyBorder="1" applyAlignment="1">
      <alignment horizontal="center" vertical="center"/>
    </xf>
    <xf numFmtId="0" fontId="81" fillId="4" borderId="19" xfId="0" applyFont="1" applyFill="1" applyBorder="1" applyAlignment="1">
      <alignment vertical="center" wrapText="1"/>
    </xf>
    <xf numFmtId="0" fontId="81" fillId="4" borderId="0" xfId="0" applyFont="1" applyFill="1" applyAlignment="1">
      <alignment vertical="center" wrapText="1"/>
    </xf>
    <xf numFmtId="0" fontId="86" fillId="4" borderId="0" xfId="0" applyFont="1" applyFill="1" applyAlignment="1">
      <alignment vertical="center"/>
    </xf>
    <xf numFmtId="0" fontId="85" fillId="4" borderId="19" xfId="0" applyFont="1" applyFill="1" applyBorder="1" applyAlignment="1">
      <alignment horizontal="center" vertical="center"/>
    </xf>
    <xf numFmtId="0" fontId="86" fillId="4" borderId="0" xfId="0" applyFont="1" applyFill="1" applyAlignment="1">
      <alignment horizontal="left" vertical="center"/>
    </xf>
    <xf numFmtId="0" fontId="86" fillId="4" borderId="0" xfId="0" applyFont="1" applyFill="1"/>
    <xf numFmtId="0" fontId="86" fillId="4" borderId="10" xfId="0" applyFont="1" applyFill="1" applyBorder="1" applyAlignment="1">
      <alignment horizontal="left" vertical="center"/>
    </xf>
    <xf numFmtId="0" fontId="86" fillId="4" borderId="3" xfId="0" applyFont="1" applyFill="1" applyBorder="1" applyAlignment="1">
      <alignment horizontal="center" vertical="center"/>
    </xf>
    <xf numFmtId="0" fontId="86" fillId="4" borderId="4" xfId="0" applyFont="1" applyFill="1" applyBorder="1" applyAlignment="1">
      <alignment horizontal="center" vertical="center"/>
    </xf>
    <xf numFmtId="0" fontId="86" fillId="4" borderId="7" xfId="0" applyFont="1" applyFill="1" applyBorder="1" applyAlignment="1">
      <alignment horizontal="left" vertical="center"/>
    </xf>
    <xf numFmtId="0" fontId="86" fillId="4" borderId="8" xfId="0" applyFont="1" applyFill="1" applyBorder="1" applyAlignment="1">
      <alignment horizontal="center" vertical="center"/>
    </xf>
    <xf numFmtId="0" fontId="86" fillId="4" borderId="9" xfId="0" applyFont="1" applyFill="1" applyBorder="1" applyAlignment="1">
      <alignment horizontal="center" vertical="center"/>
    </xf>
    <xf numFmtId="0" fontId="86" fillId="4" borderId="0" xfId="0" applyFont="1" applyFill="1" applyAlignment="1">
      <alignment horizontal="left" indent="15"/>
    </xf>
    <xf numFmtId="0" fontId="86" fillId="4" borderId="0" xfId="0" applyFont="1" applyFill="1" applyAlignment="1">
      <alignment horizontal="left"/>
    </xf>
    <xf numFmtId="0" fontId="89" fillId="4" borderId="0" xfId="0" applyFont="1" applyFill="1" applyAlignment="1">
      <alignment horizontal="left" vertical="center"/>
    </xf>
    <xf numFmtId="44" fontId="90" fillId="4" borderId="0" xfId="1" applyFont="1" applyFill="1" applyBorder="1" applyAlignment="1" applyProtection="1">
      <alignment horizontal="left" vertical="center"/>
    </xf>
    <xf numFmtId="44" fontId="86" fillId="4" borderId="0" xfId="1" applyFont="1" applyFill="1" applyBorder="1" applyAlignment="1" applyProtection="1">
      <alignment horizontal="left" vertical="center"/>
    </xf>
    <xf numFmtId="0" fontId="86" fillId="4" borderId="19" xfId="0" applyFont="1" applyFill="1" applyBorder="1" applyAlignment="1">
      <alignment horizontal="left" vertical="center"/>
    </xf>
    <xf numFmtId="0" fontId="24" fillId="2" borderId="5" xfId="0" applyFont="1" applyFill="1" applyBorder="1" applyAlignment="1">
      <alignment vertical="center"/>
    </xf>
    <xf numFmtId="0" fontId="2" fillId="5" borderId="5" xfId="0" applyFont="1" applyFill="1" applyBorder="1" applyAlignment="1">
      <alignment vertical="center"/>
    </xf>
    <xf numFmtId="0" fontId="2" fillId="5" borderId="0" xfId="0" applyFont="1" applyFill="1" applyAlignment="1">
      <alignment horizontal="left" vertical="center"/>
    </xf>
    <xf numFmtId="0" fontId="2" fillId="5" borderId="0" xfId="0" applyFont="1" applyFill="1" applyAlignment="1">
      <alignment horizontal="right" vertical="center"/>
    </xf>
    <xf numFmtId="14" fontId="2" fillId="5" borderId="0" xfId="0" applyNumberFormat="1" applyFont="1" applyFill="1" applyAlignment="1">
      <alignment horizontal="left" vertical="center"/>
    </xf>
    <xf numFmtId="44" fontId="2" fillId="4" borderId="24" xfId="1" applyFont="1" applyFill="1" applyBorder="1" applyAlignment="1" applyProtection="1">
      <alignment vertical="center" wrapText="1"/>
    </xf>
    <xf numFmtId="164" fontId="95" fillId="4" borderId="0" xfId="0" applyNumberFormat="1" applyFont="1" applyFill="1" applyAlignment="1">
      <alignment horizontal="right" vertical="center"/>
    </xf>
    <xf numFmtId="164" fontId="95" fillId="4" borderId="0" xfId="0" applyNumberFormat="1" applyFont="1" applyFill="1" applyAlignment="1">
      <alignment horizontal="center" vertical="center"/>
    </xf>
    <xf numFmtId="0" fontId="9" fillId="2" borderId="5" xfId="0" applyFont="1" applyFill="1" applyBorder="1" applyAlignment="1">
      <alignment horizontal="left"/>
    </xf>
    <xf numFmtId="0" fontId="9" fillId="2" borderId="6" xfId="0" applyFont="1" applyFill="1" applyBorder="1" applyAlignment="1">
      <alignment horizontal="left"/>
    </xf>
    <xf numFmtId="0" fontId="19" fillId="2" borderId="7" xfId="0" applyFont="1" applyFill="1" applyBorder="1" applyAlignment="1">
      <alignment vertical="center"/>
    </xf>
    <xf numFmtId="0" fontId="19" fillId="2" borderId="8" xfId="0" applyFont="1" applyFill="1" applyBorder="1" applyAlignment="1">
      <alignment vertical="center"/>
    </xf>
    <xf numFmtId="0" fontId="19" fillId="2" borderId="9" xfId="0" applyFont="1" applyFill="1" applyBorder="1" applyAlignment="1">
      <alignment vertical="center"/>
    </xf>
    <xf numFmtId="0" fontId="0" fillId="8" borderId="2" xfId="0" applyFill="1" applyBorder="1" applyAlignment="1">
      <alignment horizontal="center" vertical="center" wrapText="1"/>
    </xf>
    <xf numFmtId="0" fontId="0" fillId="0" borderId="2" xfId="0" applyBorder="1" applyAlignment="1">
      <alignment horizontal="center"/>
    </xf>
    <xf numFmtId="0" fontId="0" fillId="0" borderId="2" xfId="0" applyBorder="1" applyAlignment="1" applyProtection="1">
      <alignment horizontal="center"/>
      <protection locked="0"/>
    </xf>
    <xf numFmtId="0" fontId="0" fillId="0" borderId="0" xfId="0" applyAlignment="1">
      <alignment horizontal="center"/>
    </xf>
    <xf numFmtId="0" fontId="0" fillId="0" borderId="2" xfId="0" applyBorder="1" applyAlignment="1" applyProtection="1">
      <alignment horizontal="center" vertical="center"/>
      <protection locked="0"/>
    </xf>
    <xf numFmtId="10" fontId="0" fillId="0" borderId="2" xfId="0" applyNumberFormat="1" applyBorder="1" applyAlignment="1" applyProtection="1">
      <alignment horizontal="center"/>
      <protection locked="0"/>
    </xf>
    <xf numFmtId="0" fontId="22" fillId="0" borderId="2" xfId="0" applyFont="1" applyBorder="1" applyAlignment="1">
      <alignment horizontal="center"/>
    </xf>
    <xf numFmtId="0" fontId="42" fillId="0" borderId="0" xfId="0" applyFont="1" applyAlignment="1">
      <alignment horizontal="center"/>
    </xf>
    <xf numFmtId="164" fontId="42" fillId="0" borderId="0" xfId="0" applyNumberFormat="1" applyFont="1" applyAlignment="1">
      <alignment horizontal="center"/>
    </xf>
    <xf numFmtId="0" fontId="101" fillId="4" borderId="0" xfId="0" applyFont="1" applyFill="1" applyAlignment="1">
      <alignment horizontal="left" vertical="center"/>
    </xf>
    <xf numFmtId="0" fontId="0" fillId="4" borderId="0" xfId="0" applyFill="1" applyAlignment="1">
      <alignment horizontal="left" vertical="center"/>
    </xf>
    <xf numFmtId="164" fontId="65" fillId="4" borderId="0" xfId="0" applyNumberFormat="1" applyFont="1" applyFill="1" applyAlignment="1">
      <alignment horizontal="center" vertical="center" wrapText="1"/>
    </xf>
    <xf numFmtId="0" fontId="19" fillId="6" borderId="16" xfId="0" applyFont="1" applyFill="1" applyBorder="1" applyAlignment="1" applyProtection="1">
      <alignment horizontal="center" vertical="center"/>
      <protection locked="0"/>
    </xf>
    <xf numFmtId="0" fontId="103" fillId="4" borderId="0" xfId="0" applyFont="1" applyFill="1" applyAlignment="1">
      <alignment horizontal="left" vertical="center"/>
    </xf>
    <xf numFmtId="0" fontId="0" fillId="0" borderId="2" xfId="0" quotePrefix="1" applyBorder="1" applyAlignment="1" applyProtection="1">
      <alignment horizontal="center"/>
      <protection locked="0"/>
    </xf>
    <xf numFmtId="0" fontId="107" fillId="2" borderId="0" xfId="0" applyFont="1" applyFill="1" applyAlignment="1">
      <alignment vertical="center" wrapText="1"/>
    </xf>
    <xf numFmtId="0" fontId="63" fillId="12" borderId="0" xfId="0" applyFont="1" applyFill="1"/>
    <xf numFmtId="167" fontId="65" fillId="12" borderId="0" xfId="0" applyNumberFormat="1" applyFont="1" applyFill="1" applyAlignment="1">
      <alignment vertical="center"/>
    </xf>
    <xf numFmtId="0" fontId="65" fillId="12" borderId="0" xfId="0" applyFont="1" applyFill="1" applyAlignment="1">
      <alignment vertical="center"/>
    </xf>
    <xf numFmtId="165" fontId="65" fillId="12" borderId="0" xfId="0" applyNumberFormat="1" applyFont="1" applyFill="1" applyAlignment="1">
      <alignment vertical="center"/>
    </xf>
    <xf numFmtId="0" fontId="63" fillId="12" borderId="0" xfId="0" applyFont="1" applyFill="1" applyAlignment="1">
      <alignment vertical="center"/>
    </xf>
    <xf numFmtId="0" fontId="63" fillId="12" borderId="0" xfId="0" applyFont="1" applyFill="1" applyAlignment="1">
      <alignment horizontal="right" vertical="center"/>
    </xf>
    <xf numFmtId="0" fontId="63" fillId="12" borderId="0" xfId="0" applyFont="1" applyFill="1" applyAlignment="1">
      <alignment horizontal="left" vertical="center"/>
    </xf>
    <xf numFmtId="0" fontId="63" fillId="12" borderId="35" xfId="0" applyFont="1" applyFill="1" applyBorder="1"/>
    <xf numFmtId="0" fontId="63" fillId="12" borderId="0" xfId="0" applyFont="1" applyFill="1" applyAlignment="1">
      <alignment horizontal="left" vertical="center" wrapText="1"/>
    </xf>
    <xf numFmtId="0" fontId="86" fillId="12" borderId="0" xfId="0" applyFont="1" applyFill="1" applyAlignment="1">
      <alignment vertical="center"/>
    </xf>
    <xf numFmtId="0" fontId="60" fillId="12" borderId="0" xfId="0" applyFont="1" applyFill="1" applyAlignment="1">
      <alignment vertical="top" wrapText="1"/>
    </xf>
    <xf numFmtId="44" fontId="65" fillId="12" borderId="0" xfId="4" applyFont="1" applyFill="1" applyBorder="1" applyAlignment="1" applyProtection="1">
      <alignment vertical="center"/>
    </xf>
    <xf numFmtId="9" fontId="65" fillId="12" borderId="0" xfId="7" applyFont="1" applyFill="1" applyBorder="1" applyAlignment="1" applyProtection="1">
      <alignment vertical="center"/>
    </xf>
    <xf numFmtId="0" fontId="11" fillId="12" borderId="0" xfId="0" applyFont="1" applyFill="1" applyAlignment="1">
      <alignment horizontal="left" vertical="center"/>
    </xf>
    <xf numFmtId="0" fontId="19" fillId="12" borderId="0" xfId="0" applyFont="1" applyFill="1" applyAlignment="1">
      <alignment horizontal="center" vertical="center"/>
    </xf>
    <xf numFmtId="0" fontId="65" fillId="12" borderId="0" xfId="0" applyFont="1" applyFill="1" applyAlignment="1">
      <alignment horizontal="right" vertical="center" wrapText="1"/>
    </xf>
    <xf numFmtId="0" fontId="55" fillId="12" borderId="0" xfId="0" applyFont="1" applyFill="1" applyAlignment="1">
      <alignment horizontal="left" vertical="center" wrapText="1"/>
    </xf>
    <xf numFmtId="0" fontId="64" fillId="12" borderId="0" xfId="0" applyFont="1" applyFill="1" applyAlignment="1">
      <alignment vertical="center" wrapText="1"/>
    </xf>
    <xf numFmtId="0" fontId="63" fillId="12" borderId="0" xfId="0" applyFont="1" applyFill="1" applyAlignment="1">
      <alignment vertical="center" wrapText="1"/>
    </xf>
    <xf numFmtId="14" fontId="63" fillId="12" borderId="0" xfId="0" applyNumberFormat="1" applyFont="1" applyFill="1" applyAlignment="1">
      <alignment vertical="center"/>
    </xf>
    <xf numFmtId="0" fontId="93" fillId="12" borderId="0" xfId="0" applyFont="1" applyFill="1" applyAlignment="1">
      <alignment vertical="center"/>
    </xf>
    <xf numFmtId="0" fontId="0" fillId="12" borderId="0" xfId="0" applyFill="1"/>
    <xf numFmtId="0" fontId="106" fillId="12" borderId="0" xfId="0" applyFont="1" applyFill="1" applyAlignment="1">
      <alignment vertical="top" wrapText="1"/>
    </xf>
    <xf numFmtId="0" fontId="0" fillId="12" borderId="0" xfId="0" applyFill="1" applyAlignment="1">
      <alignment horizontal="center" vertical="center"/>
    </xf>
    <xf numFmtId="0" fontId="30" fillId="12" borderId="0" xfId="0" applyFont="1" applyFill="1"/>
    <xf numFmtId="0" fontId="73" fillId="12" borderId="0" xfId="0" applyFont="1" applyFill="1"/>
    <xf numFmtId="0" fontId="72" fillId="12" borderId="0" xfId="0" applyFont="1" applyFill="1" applyAlignment="1">
      <alignment vertical="center" wrapText="1"/>
    </xf>
    <xf numFmtId="0" fontId="11" fillId="12" borderId="0" xfId="0" applyFont="1" applyFill="1" applyAlignment="1">
      <alignment vertical="center"/>
    </xf>
    <xf numFmtId="0" fontId="10" fillId="12" borderId="0" xfId="0" applyFont="1" applyFill="1" applyAlignment="1">
      <alignment vertical="center"/>
    </xf>
    <xf numFmtId="0" fontId="10" fillId="12" borderId="0" xfId="0" applyFont="1" applyFill="1"/>
    <xf numFmtId="166" fontId="0" fillId="13" borderId="0" xfId="0" applyNumberFormat="1" applyFill="1" applyAlignment="1">
      <alignment vertical="center"/>
    </xf>
    <xf numFmtId="0" fontId="1" fillId="12" borderId="0" xfId="0" applyFont="1" applyFill="1"/>
    <xf numFmtId="49" fontId="0" fillId="13" borderId="0" xfId="0" applyNumberFormat="1" applyFill="1" applyAlignment="1">
      <alignment vertical="center"/>
    </xf>
    <xf numFmtId="0" fontId="0" fillId="13" borderId="0" xfId="0" applyFill="1"/>
    <xf numFmtId="49" fontId="11" fillId="13" borderId="0" xfId="0" applyNumberFormat="1" applyFont="1" applyFill="1" applyAlignment="1">
      <alignment vertical="center"/>
    </xf>
    <xf numFmtId="0" fontId="11" fillId="12" borderId="0" xfId="0" applyFont="1" applyFill="1"/>
    <xf numFmtId="166" fontId="37" fillId="13" borderId="0" xfId="0" applyNumberFormat="1" applyFont="1" applyFill="1" applyAlignment="1">
      <alignment vertical="center"/>
    </xf>
    <xf numFmtId="166" fontId="11" fillId="13" borderId="0" xfId="0" applyNumberFormat="1" applyFont="1" applyFill="1" applyAlignment="1">
      <alignment vertical="center"/>
    </xf>
    <xf numFmtId="49" fontId="11" fillId="13" borderId="0" xfId="0" applyNumberFormat="1" applyFont="1" applyFill="1" applyAlignment="1">
      <alignment horizontal="left" vertical="center"/>
    </xf>
    <xf numFmtId="0" fontId="11" fillId="13" borderId="0" xfId="0" applyFont="1" applyFill="1" applyAlignment="1" applyProtection="1">
      <alignment vertical="center"/>
      <protection locked="0"/>
    </xf>
    <xf numFmtId="0" fontId="19" fillId="13" borderId="0" xfId="0" applyFont="1" applyFill="1" applyAlignment="1" applyProtection="1">
      <alignment vertical="center"/>
      <protection locked="0"/>
    </xf>
    <xf numFmtId="165" fontId="0" fillId="12" borderId="0" xfId="0" applyNumberFormat="1" applyFill="1" applyAlignment="1">
      <alignment vertical="center"/>
    </xf>
    <xf numFmtId="0" fontId="11" fillId="13" borderId="0" xfId="0" applyFont="1" applyFill="1" applyAlignment="1">
      <alignment vertical="center"/>
    </xf>
    <xf numFmtId="0" fontId="10" fillId="12" borderId="0" xfId="0" applyFont="1" applyFill="1" applyAlignment="1">
      <alignment horizontal="left"/>
    </xf>
    <xf numFmtId="0" fontId="11" fillId="13" borderId="0" xfId="0" applyFont="1" applyFill="1" applyAlignment="1">
      <alignment horizontal="left" vertical="center"/>
    </xf>
    <xf numFmtId="0" fontId="11" fillId="13" borderId="0" xfId="0" applyFont="1" applyFill="1" applyAlignment="1">
      <alignment horizontal="right" vertical="center"/>
    </xf>
    <xf numFmtId="0" fontId="10" fillId="13" borderId="0" xfId="0" applyFont="1" applyFill="1" applyAlignment="1">
      <alignment horizontal="right" vertical="center"/>
    </xf>
    <xf numFmtId="0" fontId="35" fillId="12" borderId="0" xfId="0" applyFont="1" applyFill="1" applyAlignment="1">
      <alignment vertical="top"/>
    </xf>
    <xf numFmtId="0" fontId="35" fillId="12" borderId="0" xfId="0" applyFont="1" applyFill="1"/>
    <xf numFmtId="0" fontId="35" fillId="13" borderId="0" xfId="0" applyFont="1" applyFill="1"/>
    <xf numFmtId="0" fontId="101" fillId="13" borderId="0" xfId="0" applyFont="1" applyFill="1" applyAlignment="1">
      <alignment horizontal="left" vertical="center"/>
    </xf>
    <xf numFmtId="0" fontId="0" fillId="0" borderId="48" xfId="0" applyBorder="1" applyProtection="1">
      <protection locked="0"/>
    </xf>
    <xf numFmtId="0" fontId="0" fillId="10" borderId="0" xfId="0" applyFill="1" applyAlignment="1">
      <alignment horizontal="center" vertical="center"/>
    </xf>
    <xf numFmtId="0" fontId="30" fillId="10" borderId="0" xfId="0" applyFont="1" applyFill="1"/>
    <xf numFmtId="0" fontId="73" fillId="10" borderId="0" xfId="0" applyFont="1" applyFill="1"/>
    <xf numFmtId="0" fontId="0" fillId="10" borderId="0" xfId="0" applyFill="1"/>
    <xf numFmtId="0" fontId="72" fillId="10" borderId="0" xfId="0" applyFont="1" applyFill="1" applyAlignment="1">
      <alignment vertical="center" wrapText="1"/>
    </xf>
    <xf numFmtId="0" fontId="11" fillId="10" borderId="0" xfId="0" applyFont="1" applyFill="1" applyAlignment="1">
      <alignment vertical="center"/>
    </xf>
    <xf numFmtId="0" fontId="10" fillId="10" borderId="0" xfId="0" applyFont="1" applyFill="1"/>
    <xf numFmtId="166" fontId="0" fillId="15" borderId="0" xfId="0" applyNumberFormat="1" applyFill="1" applyAlignment="1">
      <alignment vertical="center"/>
    </xf>
    <xf numFmtId="0" fontId="1" fillId="10" borderId="0" xfId="0" applyFont="1" applyFill="1"/>
    <xf numFmtId="0" fontId="11" fillId="10" borderId="0" xfId="0" applyFont="1" applyFill="1" applyAlignment="1">
      <alignment horizontal="left"/>
    </xf>
    <xf numFmtId="49" fontId="0" fillId="15" borderId="0" xfId="0" applyNumberFormat="1" applyFill="1" applyAlignment="1">
      <alignment vertical="center"/>
    </xf>
    <xf numFmtId="0" fontId="0" fillId="15" borderId="0" xfId="0" applyFill="1"/>
    <xf numFmtId="49" fontId="11" fillId="15" borderId="0" xfId="0" applyNumberFormat="1" applyFont="1" applyFill="1" applyAlignment="1">
      <alignment vertical="center"/>
    </xf>
    <xf numFmtId="49" fontId="11" fillId="15" borderId="0" xfId="0" applyNumberFormat="1" applyFont="1" applyFill="1" applyAlignment="1">
      <alignment horizontal="right" vertical="center"/>
    </xf>
    <xf numFmtId="49" fontId="11" fillId="15" borderId="0" xfId="0" applyNumberFormat="1" applyFont="1" applyFill="1" applyAlignment="1">
      <alignment horizontal="left" vertical="center"/>
    </xf>
    <xf numFmtId="0" fontId="11" fillId="10" borderId="0" xfId="0" applyFont="1" applyFill="1"/>
    <xf numFmtId="0" fontId="35" fillId="10" borderId="0" xfId="0" applyFont="1" applyFill="1"/>
    <xf numFmtId="0" fontId="35" fillId="15" borderId="0" xfId="0" applyFont="1" applyFill="1"/>
    <xf numFmtId="0" fontId="35" fillId="10" borderId="0" xfId="0" applyFont="1" applyFill="1" applyAlignment="1">
      <alignment vertical="top"/>
    </xf>
    <xf numFmtId="0" fontId="66" fillId="12" borderId="0" xfId="0" applyFont="1" applyFill="1" applyAlignment="1">
      <alignment horizontal="center" vertical="center"/>
    </xf>
    <xf numFmtId="0" fontId="63" fillId="13" borderId="0" xfId="0" applyFont="1" applyFill="1"/>
    <xf numFmtId="0" fontId="63" fillId="12" borderId="0" xfId="0" applyFont="1" applyFill="1" applyAlignment="1">
      <alignment vertical="top"/>
    </xf>
    <xf numFmtId="0" fontId="56" fillId="12" borderId="0" xfId="0" applyFont="1" applyFill="1" applyAlignment="1">
      <alignment horizontal="center" vertical="center"/>
    </xf>
    <xf numFmtId="0" fontId="56" fillId="13" borderId="0" xfId="0" applyFont="1" applyFill="1" applyAlignment="1">
      <alignment horizontal="center" vertical="center"/>
    </xf>
    <xf numFmtId="0" fontId="56" fillId="13" borderId="0" xfId="0" quotePrefix="1" applyFont="1" applyFill="1" applyAlignment="1">
      <alignment horizontal="center" vertical="center"/>
    </xf>
    <xf numFmtId="0" fontId="0" fillId="12" borderId="0" xfId="0" quotePrefix="1" applyFill="1" applyAlignment="1">
      <alignment horizontal="left" vertical="center"/>
    </xf>
    <xf numFmtId="0" fontId="56" fillId="12" borderId="0" xfId="0" applyFont="1" applyFill="1" applyAlignment="1">
      <alignment vertical="center" wrapText="1"/>
    </xf>
    <xf numFmtId="0" fontId="11" fillId="12" borderId="0" xfId="0" applyFont="1" applyFill="1" applyAlignment="1">
      <alignment horizontal="center" vertical="center"/>
    </xf>
    <xf numFmtId="0" fontId="11" fillId="12" borderId="0" xfId="0" applyFont="1" applyFill="1" applyAlignment="1">
      <alignment horizontal="left" vertical="center" wrapText="1"/>
    </xf>
    <xf numFmtId="0" fontId="61" fillId="12" borderId="0" xfId="0" applyFont="1" applyFill="1" applyAlignment="1">
      <alignment horizontal="left" vertical="top"/>
    </xf>
    <xf numFmtId="44" fontId="11" fillId="12" borderId="0" xfId="1" applyFont="1" applyFill="1" applyBorder="1" applyAlignment="1" applyProtection="1">
      <alignment horizontal="center" vertical="center" wrapText="1"/>
    </xf>
    <xf numFmtId="9" fontId="11" fillId="12" borderId="0" xfId="1" applyNumberFormat="1" applyFont="1" applyFill="1" applyBorder="1" applyAlignment="1" applyProtection="1">
      <alignment horizontal="center" vertical="center" wrapText="1"/>
    </xf>
    <xf numFmtId="44" fontId="11" fillId="12" borderId="0" xfId="1" applyFont="1" applyFill="1" applyBorder="1" applyAlignment="1" applyProtection="1">
      <alignment vertical="center" wrapText="1"/>
    </xf>
    <xf numFmtId="44" fontId="19" fillId="12" borderId="0" xfId="1" applyFont="1" applyFill="1" applyBorder="1" applyAlignment="1" applyProtection="1">
      <alignment horizontal="center" vertical="center" wrapText="1"/>
    </xf>
    <xf numFmtId="0" fontId="56" fillId="12" borderId="0" xfId="0" applyFont="1" applyFill="1" applyAlignment="1">
      <alignment vertical="top" wrapText="1"/>
    </xf>
    <xf numFmtId="0" fontId="8" fillId="12" borderId="0" xfId="0" applyFont="1" applyFill="1" applyAlignment="1">
      <alignment horizontal="center" vertical="center"/>
    </xf>
    <xf numFmtId="0" fontId="82" fillId="12" borderId="0" xfId="0" applyFont="1" applyFill="1" applyAlignment="1">
      <alignment vertical="center"/>
    </xf>
    <xf numFmtId="44" fontId="10" fillId="12" borderId="0" xfId="1" applyFont="1" applyFill="1" applyBorder="1" applyAlignment="1" applyProtection="1">
      <alignment horizontal="center" vertical="center" wrapText="1"/>
    </xf>
    <xf numFmtId="164" fontId="76" fillId="12" borderId="0" xfId="0" applyNumberFormat="1" applyFont="1" applyFill="1" applyAlignment="1">
      <alignment vertical="top"/>
    </xf>
    <xf numFmtId="0" fontId="47" fillId="12" borderId="0" xfId="0" applyFont="1" applyFill="1" applyAlignment="1">
      <alignment horizontal="center" vertical="center"/>
    </xf>
    <xf numFmtId="0" fontId="81" fillId="12" borderId="0" xfId="0" applyFont="1" applyFill="1" applyAlignment="1">
      <alignment vertical="center"/>
    </xf>
    <xf numFmtId="0" fontId="81" fillId="12" borderId="0" xfId="0" applyFont="1" applyFill="1" applyAlignment="1">
      <alignment vertical="center" wrapText="1"/>
    </xf>
    <xf numFmtId="0" fontId="59" fillId="12" borderId="0" xfId="0" applyFont="1" applyFill="1" applyAlignment="1">
      <alignment horizontal="right" vertical="center" wrapText="1"/>
    </xf>
    <xf numFmtId="0" fontId="10" fillId="12" borderId="0" xfId="0" applyFont="1" applyFill="1" applyAlignment="1">
      <alignment horizontal="center" vertical="center"/>
    </xf>
    <xf numFmtId="0" fontId="59" fillId="12" borderId="0" xfId="0" applyFont="1" applyFill="1" applyAlignment="1">
      <alignment horizontal="center" vertical="center"/>
    </xf>
    <xf numFmtId="49" fontId="59" fillId="13" borderId="0" xfId="0" applyNumberFormat="1" applyFont="1" applyFill="1" applyAlignment="1">
      <alignment vertical="center"/>
    </xf>
    <xf numFmtId="0" fontId="58" fillId="11" borderId="43" xfId="0" applyFont="1" applyFill="1" applyBorder="1" applyAlignment="1">
      <alignment horizontal="center" vertical="center" wrapText="1"/>
    </xf>
    <xf numFmtId="0" fontId="42" fillId="4" borderId="43" xfId="0" applyFont="1" applyFill="1" applyBorder="1" applyAlignment="1">
      <alignment horizontal="center" vertical="center" wrapText="1"/>
    </xf>
    <xf numFmtId="44" fontId="61" fillId="16" borderId="43" xfId="4" applyFont="1" applyFill="1" applyBorder="1" applyAlignment="1" applyProtection="1">
      <alignment horizontal="right" vertical="center" wrapText="1"/>
    </xf>
    <xf numFmtId="44" fontId="61" fillId="16" borderId="43" xfId="1" applyFont="1" applyFill="1" applyBorder="1" applyAlignment="1" applyProtection="1">
      <alignment horizontal="center" vertical="center" wrapText="1"/>
    </xf>
    <xf numFmtId="44" fontId="62" fillId="16" borderId="43" xfId="1" applyFont="1" applyFill="1" applyBorder="1" applyAlignment="1" applyProtection="1">
      <alignment horizontal="center" vertical="center" wrapText="1"/>
    </xf>
    <xf numFmtId="0" fontId="110" fillId="12" borderId="43" xfId="0" applyFont="1" applyFill="1" applyBorder="1" applyAlignment="1">
      <alignment horizontal="center" vertical="center" wrapText="1"/>
    </xf>
    <xf numFmtId="44" fontId="52" fillId="11" borderId="43" xfId="1" applyFont="1" applyFill="1" applyBorder="1" applyAlignment="1" applyProtection="1">
      <alignment horizontal="center" vertical="center" wrapText="1"/>
    </xf>
    <xf numFmtId="0" fontId="111" fillId="2" borderId="5" xfId="0" applyFont="1" applyFill="1" applyBorder="1" applyAlignment="1">
      <alignment vertical="center"/>
    </xf>
    <xf numFmtId="0" fontId="52" fillId="11" borderId="10" xfId="0" applyFont="1" applyFill="1" applyBorder="1"/>
    <xf numFmtId="0" fontId="50" fillId="11" borderId="3" xfId="0" applyFont="1" applyFill="1" applyBorder="1"/>
    <xf numFmtId="0" fontId="44" fillId="11" borderId="3" xfId="0" applyFont="1" applyFill="1" applyBorder="1" applyAlignment="1">
      <alignment vertical="center"/>
    </xf>
    <xf numFmtId="0" fontId="44" fillId="11" borderId="4" xfId="0" applyFont="1" applyFill="1" applyBorder="1" applyAlignment="1">
      <alignment vertical="center"/>
    </xf>
    <xf numFmtId="0" fontId="24" fillId="2" borderId="52" xfId="0" applyFont="1" applyFill="1" applyBorder="1" applyAlignment="1">
      <alignment horizontal="center" vertical="center"/>
    </xf>
    <xf numFmtId="0" fontId="0" fillId="11" borderId="0" xfId="0" applyFill="1"/>
    <xf numFmtId="0" fontId="59" fillId="11" borderId="0" xfId="0" applyFont="1" applyFill="1"/>
    <xf numFmtId="0" fontId="10" fillId="12" borderId="16" xfId="0" applyFont="1" applyFill="1" applyBorder="1" applyProtection="1">
      <protection locked="0"/>
    </xf>
    <xf numFmtId="0" fontId="59" fillId="12" borderId="16" xfId="0" applyFont="1" applyFill="1" applyBorder="1" applyProtection="1">
      <protection locked="0"/>
    </xf>
    <xf numFmtId="0" fontId="10" fillId="12" borderId="54" xfId="0" applyFont="1" applyFill="1" applyBorder="1" applyProtection="1">
      <protection locked="0"/>
    </xf>
    <xf numFmtId="0" fontId="102" fillId="11" borderId="53" xfId="0" applyFont="1" applyFill="1" applyBorder="1"/>
    <xf numFmtId="0" fontId="47" fillId="4" borderId="0" xfId="0" quotePrefix="1" applyFont="1" applyFill="1" applyProtection="1">
      <protection locked="0"/>
    </xf>
    <xf numFmtId="0" fontId="112" fillId="12" borderId="0" xfId="5" applyNumberFormat="1" applyFont="1" applyFill="1" applyBorder="1" applyAlignment="1">
      <alignment vertical="center" wrapText="1"/>
    </xf>
    <xf numFmtId="0" fontId="0" fillId="12" borderId="58" xfId="0" applyFill="1" applyBorder="1"/>
    <xf numFmtId="0" fontId="0" fillId="12" borderId="59" xfId="0" applyFill="1" applyBorder="1"/>
    <xf numFmtId="0" fontId="0" fillId="12" borderId="60" xfId="0" applyFill="1" applyBorder="1"/>
    <xf numFmtId="0" fontId="0" fillId="12" borderId="61" xfId="0" applyFill="1" applyBorder="1"/>
    <xf numFmtId="0" fontId="0" fillId="12" borderId="62" xfId="0" applyFill="1" applyBorder="1"/>
    <xf numFmtId="0" fontId="104" fillId="12" borderId="61" xfId="0" applyFont="1" applyFill="1" applyBorder="1"/>
    <xf numFmtId="0" fontId="56" fillId="12" borderId="0" xfId="0" applyFont="1" applyFill="1"/>
    <xf numFmtId="0" fontId="59" fillId="12" borderId="0" xfId="0" applyFont="1" applyFill="1"/>
    <xf numFmtId="0" fontId="112" fillId="12" borderId="0" xfId="0" applyFont="1" applyFill="1" applyAlignment="1">
      <alignment vertical="center" wrapText="1"/>
    </xf>
    <xf numFmtId="0" fontId="56" fillId="12" borderId="0" xfId="0" applyFont="1" applyFill="1" applyAlignment="1">
      <alignment horizontal="left"/>
    </xf>
    <xf numFmtId="0" fontId="59" fillId="12" borderId="0" xfId="0" applyFont="1" applyFill="1" applyAlignment="1">
      <alignment horizontal="left"/>
    </xf>
    <xf numFmtId="0" fontId="0" fillId="12" borderId="0" xfId="0" applyFill="1" applyAlignment="1">
      <alignment horizontal="left"/>
    </xf>
    <xf numFmtId="0" fontId="112" fillId="12" borderId="62" xfId="0" applyFont="1" applyFill="1" applyBorder="1" applyAlignment="1">
      <alignment vertical="center" wrapText="1"/>
    </xf>
    <xf numFmtId="0" fontId="113" fillId="12" borderId="0" xfId="0" applyFont="1" applyFill="1" applyAlignment="1">
      <alignment horizontal="left" vertical="top" wrapText="1"/>
    </xf>
    <xf numFmtId="0" fontId="2" fillId="12" borderId="0" xfId="0" applyFont="1" applyFill="1"/>
    <xf numFmtId="0" fontId="59" fillId="12" borderId="61" xfId="0" applyFont="1" applyFill="1" applyBorder="1"/>
    <xf numFmtId="0" fontId="106" fillId="12" borderId="0" xfId="0" applyFont="1" applyFill="1" applyAlignment="1">
      <alignment horizontal="left" vertical="top" wrapText="1"/>
    </xf>
    <xf numFmtId="0" fontId="116" fillId="12" borderId="0" xfId="0" applyFont="1" applyFill="1" applyAlignment="1">
      <alignment vertical="center" wrapText="1"/>
    </xf>
    <xf numFmtId="0" fontId="117" fillId="12" borderId="0" xfId="0" applyFont="1" applyFill="1" applyAlignment="1">
      <alignment horizontal="left" vertical="top" wrapText="1"/>
    </xf>
    <xf numFmtId="0" fontId="116" fillId="12" borderId="0" xfId="0" applyFont="1" applyFill="1" applyAlignment="1">
      <alignment horizontal="left"/>
    </xf>
    <xf numFmtId="0" fontId="0" fillId="12" borderId="61" xfId="0" applyFill="1" applyBorder="1" applyAlignment="1">
      <alignment horizontal="left"/>
    </xf>
    <xf numFmtId="0" fontId="112" fillId="12" borderId="62" xfId="5" applyNumberFormat="1" applyFont="1" applyFill="1" applyBorder="1" applyAlignment="1">
      <alignment vertical="center" wrapText="1"/>
    </xf>
    <xf numFmtId="0" fontId="116" fillId="12" borderId="61" xfId="0" applyFont="1" applyFill="1" applyBorder="1" applyAlignment="1">
      <alignment vertical="center" wrapText="1"/>
    </xf>
    <xf numFmtId="0" fontId="59" fillId="12" borderId="62" xfId="0" applyFont="1" applyFill="1" applyBorder="1"/>
    <xf numFmtId="0" fontId="120" fillId="4" borderId="0" xfId="0" applyFont="1" applyFill="1"/>
    <xf numFmtId="0" fontId="0" fillId="4" borderId="66" xfId="0" applyFill="1" applyBorder="1"/>
    <xf numFmtId="0" fontId="116" fillId="12" borderId="0" xfId="0" applyFont="1" applyFill="1" applyAlignment="1">
      <alignment horizontal="left" vertical="center" wrapText="1"/>
    </xf>
    <xf numFmtId="164" fontId="22" fillId="12" borderId="0" xfId="0" applyNumberFormat="1" applyFont="1" applyFill="1" applyAlignment="1">
      <alignment horizontal="left" vertical="center" wrapText="1"/>
    </xf>
    <xf numFmtId="0" fontId="118" fillId="12" borderId="63" xfId="0" applyFont="1" applyFill="1" applyBorder="1" applyAlignment="1">
      <alignment horizontal="left" vertical="center" wrapText="1"/>
    </xf>
    <xf numFmtId="0" fontId="118" fillId="12" borderId="64" xfId="0" applyFont="1" applyFill="1" applyBorder="1" applyAlignment="1">
      <alignment horizontal="left" vertical="center" wrapText="1"/>
    </xf>
    <xf numFmtId="0" fontId="118" fillId="12" borderId="65" xfId="0" applyFont="1" applyFill="1" applyBorder="1" applyAlignment="1">
      <alignment horizontal="left" vertical="center" wrapText="1"/>
    </xf>
    <xf numFmtId="164" fontId="22" fillId="12" borderId="0" xfId="0" applyNumberFormat="1" applyFont="1" applyFill="1" applyAlignment="1">
      <alignment horizontal="left" vertical="center" wrapText="1"/>
    </xf>
    <xf numFmtId="0" fontId="116" fillId="12" borderId="0" xfId="0" applyFont="1" applyFill="1" applyAlignment="1">
      <alignment horizontal="left" vertical="center" wrapText="1"/>
    </xf>
    <xf numFmtId="0" fontId="118" fillId="12" borderId="59" xfId="0" applyFont="1" applyFill="1" applyBorder="1" applyAlignment="1">
      <alignment horizontal="left" vertical="center"/>
    </xf>
    <xf numFmtId="0" fontId="118" fillId="12" borderId="60" xfId="0" applyFont="1" applyFill="1" applyBorder="1" applyAlignment="1">
      <alignment horizontal="left" vertical="center"/>
    </xf>
    <xf numFmtId="0" fontId="118" fillId="12" borderId="61" xfId="0" applyFont="1" applyFill="1" applyBorder="1" applyAlignment="1">
      <alignment horizontal="left" vertical="center"/>
    </xf>
    <xf numFmtId="0" fontId="118" fillId="12" borderId="0" xfId="0" applyFont="1" applyFill="1" applyAlignment="1">
      <alignment horizontal="left" vertical="center"/>
    </xf>
    <xf numFmtId="0" fontId="118" fillId="12" borderId="62" xfId="0" applyFont="1" applyFill="1" applyBorder="1" applyAlignment="1">
      <alignment horizontal="left" vertical="center"/>
    </xf>
    <xf numFmtId="44" fontId="57" fillId="5" borderId="55" xfId="5" applyFont="1" applyFill="1" applyBorder="1" applyAlignment="1" applyProtection="1">
      <alignment horizontal="center" vertical="center"/>
      <protection locked="0"/>
    </xf>
    <xf numFmtId="44" fontId="57" fillId="5" borderId="56" xfId="5" applyFont="1" applyFill="1" applyBorder="1" applyAlignment="1" applyProtection="1">
      <alignment horizontal="center" vertical="center"/>
      <protection locked="0"/>
    </xf>
    <xf numFmtId="44" fontId="57" fillId="5" borderId="57" xfId="5" applyFont="1" applyFill="1" applyBorder="1" applyAlignment="1" applyProtection="1">
      <alignment horizontal="center" vertical="center"/>
      <protection locked="0"/>
    </xf>
    <xf numFmtId="0" fontId="22" fillId="12" borderId="0" xfId="0" applyFont="1" applyFill="1" applyAlignment="1">
      <alignment horizontal="left" vertical="center" wrapText="1"/>
    </xf>
    <xf numFmtId="164" fontId="22" fillId="5" borderId="55" xfId="0" applyNumberFormat="1" applyFont="1" applyFill="1" applyBorder="1" applyAlignment="1" applyProtection="1">
      <alignment horizontal="center" vertical="center"/>
      <protection locked="0"/>
    </xf>
    <xf numFmtId="164" fontId="22" fillId="5" borderId="56" xfId="0" applyNumberFormat="1" applyFont="1" applyFill="1" applyBorder="1" applyAlignment="1" applyProtection="1">
      <alignment horizontal="center" vertical="center"/>
      <protection locked="0"/>
    </xf>
    <xf numFmtId="164" fontId="22" fillId="5" borderId="57" xfId="0" applyNumberFormat="1" applyFont="1" applyFill="1" applyBorder="1" applyAlignment="1" applyProtection="1">
      <alignment horizontal="center" vertical="center"/>
      <protection locked="0"/>
    </xf>
    <xf numFmtId="44" fontId="22" fillId="5" borderId="55" xfId="4" applyFont="1" applyFill="1" applyBorder="1" applyAlignment="1" applyProtection="1">
      <alignment horizontal="center" vertical="center"/>
      <protection locked="0"/>
    </xf>
    <xf numFmtId="44" fontId="22" fillId="5" borderId="56" xfId="4" applyFont="1" applyFill="1" applyBorder="1" applyAlignment="1" applyProtection="1">
      <alignment horizontal="center" vertical="center"/>
      <protection locked="0"/>
    </xf>
    <xf numFmtId="44" fontId="22" fillId="5" borderId="57" xfId="4" applyFont="1" applyFill="1" applyBorder="1" applyAlignment="1" applyProtection="1">
      <alignment horizontal="center" vertical="center"/>
      <protection locked="0"/>
    </xf>
    <xf numFmtId="0" fontId="63" fillId="12" borderId="0" xfId="0" applyFont="1" applyFill="1" applyAlignment="1">
      <alignment horizontal="left" vertical="center" wrapText="1"/>
    </xf>
    <xf numFmtId="9" fontId="65" fillId="5" borderId="0" xfId="7" applyFont="1" applyFill="1" applyBorder="1" applyAlignment="1" applyProtection="1">
      <alignment horizontal="center" vertical="center"/>
      <protection locked="0"/>
    </xf>
    <xf numFmtId="164" fontId="65" fillId="5" borderId="0" xfId="0" applyNumberFormat="1" applyFont="1" applyFill="1" applyAlignment="1" applyProtection="1">
      <alignment horizontal="center" vertical="center"/>
      <protection locked="0"/>
    </xf>
    <xf numFmtId="0" fontId="63" fillId="5" borderId="0" xfId="0" applyFont="1" applyFill="1" applyAlignment="1" applyProtection="1">
      <alignment horizontal="center" vertical="center"/>
      <protection locked="0"/>
    </xf>
    <xf numFmtId="0" fontId="65" fillId="5" borderId="0" xfId="0" applyFont="1" applyFill="1" applyAlignment="1" applyProtection="1">
      <alignment horizontal="center" vertical="center"/>
      <protection locked="0"/>
    </xf>
    <xf numFmtId="0" fontId="63" fillId="12" borderId="0" xfId="0" applyFont="1" applyFill="1" applyAlignment="1">
      <alignment horizontal="center" vertical="center"/>
    </xf>
    <xf numFmtId="14" fontId="65" fillId="5" borderId="0" xfId="0" applyNumberFormat="1" applyFont="1" applyFill="1" applyAlignment="1" applyProtection="1">
      <alignment horizontal="center" vertical="center"/>
      <protection locked="0"/>
    </xf>
    <xf numFmtId="0" fontId="63" fillId="12" borderId="0" xfId="0" applyFont="1" applyFill="1" applyAlignment="1">
      <alignment horizontal="left" vertical="center"/>
    </xf>
    <xf numFmtId="0" fontId="65" fillId="5" borderId="0" xfId="0" applyFont="1" applyFill="1" applyAlignment="1" applyProtection="1">
      <alignment horizontal="left" vertical="center"/>
      <protection locked="0"/>
    </xf>
    <xf numFmtId="0" fontId="100" fillId="5" borderId="0" xfId="2" applyFont="1" applyFill="1" applyBorder="1" applyAlignment="1" applyProtection="1">
      <alignment horizontal="left" vertical="center"/>
      <protection locked="0"/>
    </xf>
    <xf numFmtId="0" fontId="119" fillId="12" borderId="0" xfId="0" applyFont="1" applyFill="1" applyAlignment="1">
      <alignment horizontal="center"/>
    </xf>
    <xf numFmtId="0" fontId="4" fillId="11" borderId="0" xfId="0" applyFont="1" applyFill="1" applyAlignment="1">
      <alignment horizontal="left" vertical="center" wrapText="1"/>
    </xf>
    <xf numFmtId="0" fontId="108" fillId="12" borderId="0" xfId="0" applyFont="1" applyFill="1" applyAlignment="1">
      <alignment horizontal="center" vertical="center" wrapText="1"/>
    </xf>
    <xf numFmtId="0" fontId="55" fillId="4" borderId="0" xfId="0" applyFont="1" applyFill="1" applyAlignment="1">
      <alignment horizontal="left" vertical="center"/>
    </xf>
    <xf numFmtId="0" fontId="11" fillId="12" borderId="0" xfId="0" applyFont="1" applyFill="1" applyAlignment="1">
      <alignment horizontal="right" vertical="center"/>
    </xf>
    <xf numFmtId="0" fontId="67" fillId="11" borderId="0" xfId="0" applyFont="1" applyFill="1" applyAlignment="1">
      <alignment horizontal="center" vertical="center"/>
    </xf>
    <xf numFmtId="49" fontId="65" fillId="5" borderId="0" xfId="0" applyNumberFormat="1" applyFont="1" applyFill="1" applyAlignment="1" applyProtection="1">
      <alignment horizontal="center" vertical="center"/>
      <protection locked="0"/>
    </xf>
    <xf numFmtId="0" fontId="92" fillId="12" borderId="0" xfId="0" applyFont="1" applyFill="1" applyAlignment="1">
      <alignment horizontal="left" vertical="center" wrapText="1"/>
    </xf>
    <xf numFmtId="0" fontId="19" fillId="12" borderId="0" xfId="0" applyFont="1" applyFill="1" applyAlignment="1">
      <alignment horizontal="center" vertical="center"/>
    </xf>
    <xf numFmtId="167" fontId="65" fillId="5" borderId="0" xfId="0" applyNumberFormat="1" applyFont="1" applyFill="1" applyAlignment="1" applyProtection="1">
      <alignment horizontal="left" vertical="center"/>
      <protection locked="0"/>
    </xf>
    <xf numFmtId="0" fontId="11" fillId="12" borderId="0" xfId="0" applyFont="1" applyFill="1" applyAlignment="1">
      <alignment horizontal="left" vertical="center"/>
    </xf>
    <xf numFmtId="0" fontId="11" fillId="12" borderId="0" xfId="0" applyFont="1" applyFill="1" applyAlignment="1">
      <alignment horizontal="left" vertical="center" wrapText="1"/>
    </xf>
    <xf numFmtId="0" fontId="65" fillId="5" borderId="0" xfId="0" applyFont="1" applyFill="1" applyAlignment="1" applyProtection="1">
      <alignment horizontal="center" vertical="center" wrapText="1"/>
      <protection locked="0"/>
    </xf>
    <xf numFmtId="0" fontId="63" fillId="12" borderId="0" xfId="0" applyFont="1" applyFill="1" applyAlignment="1">
      <alignment horizontal="right" vertical="center"/>
    </xf>
    <xf numFmtId="165" fontId="65" fillId="5" borderId="0" xfId="0" applyNumberFormat="1" applyFont="1" applyFill="1" applyAlignment="1" applyProtection="1">
      <alignment horizontal="left" vertical="center"/>
      <protection locked="0"/>
    </xf>
    <xf numFmtId="0" fontId="10" fillId="4" borderId="25"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164" fontId="65" fillId="5" borderId="25" xfId="0" applyNumberFormat="1" applyFont="1" applyFill="1" applyBorder="1" applyAlignment="1" applyProtection="1">
      <alignment horizontal="center" vertical="center" wrapText="1"/>
      <protection locked="0"/>
    </xf>
    <xf numFmtId="164" fontId="65" fillId="5" borderId="26" xfId="0" applyNumberFormat="1" applyFont="1" applyFill="1" applyBorder="1" applyAlignment="1" applyProtection="1">
      <alignment horizontal="center" vertical="center" wrapText="1"/>
      <protection locked="0"/>
    </xf>
    <xf numFmtId="164" fontId="65" fillId="5" borderId="30" xfId="0" applyNumberFormat="1"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19" fillId="6" borderId="30" xfId="0" applyFont="1" applyFill="1" applyBorder="1" applyAlignment="1" applyProtection="1">
      <alignment horizontal="center" vertical="center"/>
      <protection locked="0"/>
    </xf>
    <xf numFmtId="0" fontId="2" fillId="4" borderId="0" xfId="0" applyFont="1" applyFill="1" applyAlignment="1">
      <alignment horizontal="left" vertical="center"/>
    </xf>
    <xf numFmtId="164" fontId="98" fillId="11" borderId="0" xfId="0" applyNumberFormat="1" applyFont="1" applyFill="1" applyAlignment="1">
      <alignment horizontal="center" vertical="center"/>
    </xf>
    <xf numFmtId="0" fontId="63" fillId="13" borderId="0" xfId="0" applyFont="1" applyFill="1" applyAlignment="1">
      <alignment horizontal="center"/>
    </xf>
    <xf numFmtId="164" fontId="49" fillId="12" borderId="25" xfId="0" quotePrefix="1" applyNumberFormat="1" applyFont="1" applyFill="1" applyBorder="1" applyAlignment="1">
      <alignment horizontal="center" vertical="center"/>
    </xf>
    <xf numFmtId="164" fontId="49" fillId="12" borderId="26" xfId="0" quotePrefix="1" applyNumberFormat="1" applyFont="1" applyFill="1" applyBorder="1" applyAlignment="1">
      <alignment horizontal="center" vertical="center"/>
    </xf>
    <xf numFmtId="164" fontId="49" fillId="12" borderId="30" xfId="0" quotePrefix="1" applyNumberFormat="1" applyFont="1" applyFill="1" applyBorder="1" applyAlignment="1">
      <alignment horizontal="center" vertical="center"/>
    </xf>
    <xf numFmtId="164" fontId="65" fillId="5" borderId="17" xfId="0" applyNumberFormat="1" applyFont="1" applyFill="1" applyBorder="1" applyAlignment="1" applyProtection="1">
      <alignment horizontal="center" vertical="center" wrapText="1"/>
      <protection locked="0"/>
    </xf>
    <xf numFmtId="164" fontId="65" fillId="5" borderId="18" xfId="0" applyNumberFormat="1" applyFont="1" applyFill="1" applyBorder="1" applyAlignment="1" applyProtection="1">
      <alignment horizontal="center" vertical="center" wrapText="1"/>
      <protection locked="0"/>
    </xf>
    <xf numFmtId="164" fontId="65" fillId="5" borderId="23" xfId="0" applyNumberFormat="1" applyFont="1" applyFill="1" applyBorder="1" applyAlignment="1" applyProtection="1">
      <alignment horizontal="center" vertical="center" wrapText="1"/>
      <protection locked="0"/>
    </xf>
    <xf numFmtId="164" fontId="65" fillId="5" borderId="21" xfId="0" applyNumberFormat="1" applyFont="1" applyFill="1" applyBorder="1" applyAlignment="1" applyProtection="1">
      <alignment horizontal="center" vertical="center" wrapText="1"/>
      <protection locked="0"/>
    </xf>
    <xf numFmtId="164" fontId="65" fillId="5" borderId="19" xfId="0" applyNumberFormat="1" applyFont="1" applyFill="1" applyBorder="1" applyAlignment="1" applyProtection="1">
      <alignment horizontal="center" vertical="center" wrapText="1"/>
      <protection locked="0"/>
    </xf>
    <xf numFmtId="164" fontId="65" fillId="5" borderId="24" xfId="0" applyNumberFormat="1" applyFont="1" applyFill="1" applyBorder="1" applyAlignment="1" applyProtection="1">
      <alignment horizontal="center" vertical="center" wrapText="1"/>
      <protection locked="0"/>
    </xf>
    <xf numFmtId="0" fontId="19" fillId="15" borderId="31" xfId="0" applyFont="1" applyFill="1" applyBorder="1" applyAlignment="1">
      <alignment horizontal="left" vertical="center"/>
    </xf>
    <xf numFmtId="0" fontId="19" fillId="15" borderId="32" xfId="0" applyFont="1" applyFill="1" applyBorder="1" applyAlignment="1">
      <alignment horizontal="left" vertical="center"/>
    </xf>
    <xf numFmtId="0" fontId="19" fillId="15" borderId="33" xfId="0" applyFont="1" applyFill="1" applyBorder="1" applyAlignment="1">
      <alignment horizontal="left" vertical="center"/>
    </xf>
    <xf numFmtId="0" fontId="10" fillId="4" borderId="17" xfId="0" applyFont="1" applyFill="1"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164" fontId="2" fillId="4" borderId="0" xfId="0" applyNumberFormat="1" applyFont="1" applyFill="1" applyAlignment="1">
      <alignment horizontal="center" vertical="center" wrapText="1"/>
    </xf>
    <xf numFmtId="2" fontId="49" fillId="12" borderId="25" xfId="0" applyNumberFormat="1" applyFont="1" applyFill="1" applyBorder="1" applyAlignment="1">
      <alignment horizontal="center" vertical="center"/>
    </xf>
    <xf numFmtId="2" fontId="49" fillId="12" borderId="26" xfId="0" applyNumberFormat="1" applyFont="1" applyFill="1" applyBorder="1" applyAlignment="1">
      <alignment horizontal="center" vertical="center"/>
    </xf>
    <xf numFmtId="2" fontId="49" fillId="12" borderId="30" xfId="0" applyNumberFormat="1" applyFont="1" applyFill="1" applyBorder="1" applyAlignment="1">
      <alignment horizontal="center" vertical="center"/>
    </xf>
    <xf numFmtId="0" fontId="56" fillId="13" borderId="0" xfId="0" quotePrefix="1" applyFont="1" applyFill="1" applyAlignment="1">
      <alignment horizontal="center" vertical="center"/>
    </xf>
    <xf numFmtId="164" fontId="95" fillId="4" borderId="0" xfId="0" applyNumberFormat="1" applyFont="1" applyFill="1" applyAlignment="1">
      <alignment horizontal="center" vertical="center"/>
    </xf>
    <xf numFmtId="0" fontId="63" fillId="12" borderId="0" xfId="0" applyFont="1" applyFill="1" applyAlignment="1">
      <alignment horizontal="center"/>
    </xf>
    <xf numFmtId="0" fontId="81" fillId="4" borderId="0" xfId="0" applyFont="1" applyFill="1" applyAlignment="1">
      <alignment horizontal="left" vertical="center" wrapText="1"/>
    </xf>
    <xf numFmtId="0" fontId="67" fillId="14" borderId="0" xfId="0" applyFont="1" applyFill="1" applyAlignment="1">
      <alignment horizontal="center" vertical="center"/>
    </xf>
    <xf numFmtId="0" fontId="56" fillId="12" borderId="0" xfId="0" applyFont="1" applyFill="1" applyAlignment="1">
      <alignment horizontal="left" vertical="top" wrapText="1"/>
    </xf>
    <xf numFmtId="0" fontId="81" fillId="4" borderId="18" xfId="0" applyFont="1" applyFill="1" applyBorder="1" applyAlignment="1">
      <alignment horizontal="left" vertical="top" wrapText="1"/>
    </xf>
    <xf numFmtId="0" fontId="81" fillId="4" borderId="0" xfId="0" applyFont="1" applyFill="1" applyAlignment="1">
      <alignment horizontal="left" vertical="top" wrapText="1"/>
    </xf>
    <xf numFmtId="168" fontId="59" fillId="5" borderId="25" xfId="0" applyNumberFormat="1" applyFont="1" applyFill="1" applyBorder="1" applyAlignment="1" applyProtection="1">
      <alignment horizontal="center" vertical="center"/>
      <protection locked="0"/>
    </xf>
    <xf numFmtId="168" fontId="59" fillId="5" borderId="26" xfId="0" applyNumberFormat="1" applyFont="1" applyFill="1" applyBorder="1" applyAlignment="1" applyProtection="1">
      <alignment horizontal="center" vertical="center"/>
      <protection locked="0"/>
    </xf>
    <xf numFmtId="168" fontId="59" fillId="5" borderId="30" xfId="0" applyNumberFormat="1" applyFont="1" applyFill="1" applyBorder="1" applyAlignment="1" applyProtection="1">
      <alignment horizontal="center" vertical="center"/>
      <protection locked="0"/>
    </xf>
    <xf numFmtId="0" fontId="59" fillId="12" borderId="0" xfId="0" applyFont="1" applyFill="1" applyAlignment="1">
      <alignment horizontal="right" vertical="center" wrapText="1"/>
    </xf>
    <xf numFmtId="49" fontId="59" fillId="5" borderId="25" xfId="0" applyNumberFormat="1" applyFont="1" applyFill="1" applyBorder="1" applyAlignment="1" applyProtection="1">
      <alignment horizontal="center" vertical="center"/>
      <protection locked="0"/>
    </xf>
    <xf numFmtId="49" fontId="59" fillId="5" borderId="26" xfId="0" applyNumberFormat="1" applyFont="1" applyFill="1" applyBorder="1" applyAlignment="1" applyProtection="1">
      <alignment horizontal="center" vertical="center"/>
      <protection locked="0"/>
    </xf>
    <xf numFmtId="49" fontId="59" fillId="5" borderId="30" xfId="0" applyNumberFormat="1" applyFont="1" applyFill="1" applyBorder="1" applyAlignment="1" applyProtection="1">
      <alignment horizontal="center" vertical="center"/>
      <protection locked="0"/>
    </xf>
    <xf numFmtId="0" fontId="59" fillId="12" borderId="0" xfId="0" applyFont="1" applyFill="1" applyAlignment="1">
      <alignment horizontal="right" vertical="center"/>
    </xf>
    <xf numFmtId="168" fontId="59" fillId="5" borderId="0" xfId="0" applyNumberFormat="1" applyFont="1" applyFill="1" applyAlignment="1" applyProtection="1">
      <alignment horizontal="center" vertical="center"/>
      <protection locked="0"/>
    </xf>
    <xf numFmtId="0" fontId="56" fillId="12" borderId="0" xfId="0" applyFont="1" applyFill="1" applyAlignment="1">
      <alignment horizontal="left" vertical="center" wrapText="1"/>
    </xf>
    <xf numFmtId="0" fontId="56" fillId="12" borderId="3" xfId="0" applyFont="1" applyFill="1" applyBorder="1" applyAlignment="1">
      <alignment vertical="center" wrapText="1"/>
    </xf>
    <xf numFmtId="0" fontId="56" fillId="12" borderId="0" xfId="0" applyFont="1" applyFill="1" applyAlignment="1">
      <alignment vertical="center" wrapText="1"/>
    </xf>
    <xf numFmtId="0" fontId="19" fillId="12" borderId="8" xfId="0" applyFont="1" applyFill="1" applyBorder="1" applyAlignment="1">
      <alignment horizontal="center" vertical="center" wrapText="1"/>
    </xf>
    <xf numFmtId="0" fontId="10" fillId="4" borderId="18"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19" xfId="0" applyFont="1" applyFill="1" applyBorder="1" applyAlignment="1">
      <alignment horizontal="left" vertical="center"/>
    </xf>
    <xf numFmtId="0" fontId="10" fillId="4" borderId="24" xfId="0" applyFont="1" applyFill="1" applyBorder="1" applyAlignment="1">
      <alignment horizontal="left" vertical="center"/>
    </xf>
    <xf numFmtId="49" fontId="19" fillId="6" borderId="25" xfId="0" applyNumberFormat="1" applyFont="1" applyFill="1" applyBorder="1" applyAlignment="1" applyProtection="1">
      <alignment horizontal="center" vertical="center"/>
      <protection locked="0"/>
    </xf>
    <xf numFmtId="49" fontId="19" fillId="6" borderId="26" xfId="0" applyNumberFormat="1" applyFont="1" applyFill="1" applyBorder="1" applyAlignment="1" applyProtection="1">
      <alignment horizontal="center" vertical="center"/>
      <protection locked="0"/>
    </xf>
    <xf numFmtId="49" fontId="19" fillId="6" borderId="30" xfId="0" applyNumberFormat="1" applyFont="1" applyFill="1" applyBorder="1" applyAlignment="1" applyProtection="1">
      <alignment horizontal="center" vertical="center"/>
      <protection locked="0"/>
    </xf>
    <xf numFmtId="169" fontId="19" fillId="6" borderId="25" xfId="0" applyNumberFormat="1" applyFont="1" applyFill="1" applyBorder="1" applyAlignment="1" applyProtection="1">
      <alignment horizontal="center" vertical="center"/>
      <protection locked="0"/>
    </xf>
    <xf numFmtId="169" fontId="19" fillId="6" borderId="26" xfId="0" applyNumberFormat="1" applyFont="1" applyFill="1" applyBorder="1" applyAlignment="1" applyProtection="1">
      <alignment horizontal="center" vertical="center"/>
      <protection locked="0"/>
    </xf>
    <xf numFmtId="169" fontId="19" fillId="6" borderId="30" xfId="0" applyNumberFormat="1" applyFont="1" applyFill="1" applyBorder="1" applyAlignment="1" applyProtection="1">
      <alignment horizontal="center" vertical="center"/>
      <protection locked="0"/>
    </xf>
    <xf numFmtId="0" fontId="10" fillId="4" borderId="20" xfId="0" applyFont="1" applyFill="1" applyBorder="1" applyAlignment="1">
      <alignment horizontal="left" vertical="center"/>
    </xf>
    <xf numFmtId="0" fontId="10" fillId="4" borderId="0" xfId="0" applyFont="1" applyFill="1" applyAlignment="1">
      <alignment horizontal="left" vertical="center"/>
    </xf>
    <xf numFmtId="0" fontId="10" fillId="4" borderId="22" xfId="0" applyFont="1" applyFill="1" applyBorder="1" applyAlignment="1">
      <alignment horizontal="left" vertical="center"/>
    </xf>
    <xf numFmtId="49" fontId="100" fillId="6" borderId="25" xfId="2" applyNumberFormat="1" applyFont="1" applyFill="1" applyBorder="1" applyAlignment="1" applyProtection="1">
      <alignment horizontal="center" vertical="center"/>
      <protection locked="0"/>
    </xf>
    <xf numFmtId="49" fontId="100" fillId="6" borderId="26" xfId="2" applyNumberFormat="1" applyFont="1" applyFill="1" applyBorder="1" applyAlignment="1" applyProtection="1">
      <alignment horizontal="center" vertical="center"/>
      <protection locked="0"/>
    </xf>
    <xf numFmtId="49" fontId="100" fillId="6" borderId="30" xfId="2" applyNumberFormat="1" applyFont="1" applyFill="1" applyBorder="1" applyAlignment="1" applyProtection="1">
      <alignment horizontal="center" vertical="center"/>
      <protection locked="0"/>
    </xf>
    <xf numFmtId="0" fontId="109" fillId="4" borderId="0" xfId="0" applyFont="1" applyFill="1" applyAlignment="1">
      <alignment horizontal="left" vertical="center" wrapText="1"/>
    </xf>
    <xf numFmtId="0" fontId="11" fillId="12" borderId="0" xfId="0" applyFont="1" applyFill="1" applyAlignment="1">
      <alignment horizontal="center" vertical="center"/>
    </xf>
    <xf numFmtId="165" fontId="19" fillId="6" borderId="25" xfId="0" applyNumberFormat="1" applyFont="1" applyFill="1" applyBorder="1" applyAlignment="1" applyProtection="1">
      <alignment horizontal="center" vertical="center"/>
      <protection locked="0"/>
    </xf>
    <xf numFmtId="165" fontId="19" fillId="6" borderId="26" xfId="0" applyNumberFormat="1" applyFont="1" applyFill="1" applyBorder="1" applyAlignment="1" applyProtection="1">
      <alignment horizontal="center" vertical="center"/>
      <protection locked="0"/>
    </xf>
    <xf numFmtId="165" fontId="19" fillId="6" borderId="30" xfId="0" applyNumberFormat="1" applyFont="1" applyFill="1" applyBorder="1" applyAlignment="1" applyProtection="1">
      <alignment horizontal="center" vertical="center"/>
      <protection locked="0"/>
    </xf>
    <xf numFmtId="14" fontId="19" fillId="6" borderId="25" xfId="0" applyNumberFormat="1" applyFont="1" applyFill="1" applyBorder="1" applyAlignment="1" applyProtection="1">
      <alignment horizontal="center" vertical="center"/>
      <protection locked="0"/>
    </xf>
    <xf numFmtId="14" fontId="19" fillId="6" borderId="26" xfId="0" applyNumberFormat="1" applyFont="1" applyFill="1" applyBorder="1" applyAlignment="1" applyProtection="1">
      <alignment horizontal="center" vertical="center"/>
      <protection locked="0"/>
    </xf>
    <xf numFmtId="14" fontId="19" fillId="6" borderId="30" xfId="0" applyNumberFormat="1" applyFont="1" applyFill="1" applyBorder="1" applyAlignment="1" applyProtection="1">
      <alignment horizontal="center" vertical="center"/>
      <protection locked="0"/>
    </xf>
    <xf numFmtId="164" fontId="19" fillId="5" borderId="36" xfId="1" applyNumberFormat="1" applyFont="1" applyFill="1" applyBorder="1" applyAlignment="1" applyProtection="1">
      <alignment horizontal="center" vertical="center"/>
      <protection locked="0"/>
    </xf>
    <xf numFmtId="164" fontId="19" fillId="5" borderId="37" xfId="1" applyNumberFormat="1" applyFont="1" applyFill="1" applyBorder="1" applyAlignment="1" applyProtection="1">
      <alignment horizontal="center" vertical="center"/>
      <protection locked="0"/>
    </xf>
    <xf numFmtId="164" fontId="19" fillId="5" borderId="38" xfId="1" applyNumberFormat="1" applyFont="1" applyFill="1" applyBorder="1" applyAlignment="1" applyProtection="1">
      <alignment horizontal="center" vertical="center"/>
      <protection locked="0"/>
    </xf>
    <xf numFmtId="164" fontId="19" fillId="5" borderId="41" xfId="1" applyNumberFormat="1" applyFont="1" applyFill="1" applyBorder="1" applyAlignment="1" applyProtection="1">
      <alignment horizontal="center" vertical="center"/>
      <protection locked="0"/>
    </xf>
    <xf numFmtId="164" fontId="19" fillId="5" borderId="35" xfId="1" applyNumberFormat="1" applyFont="1" applyFill="1" applyBorder="1" applyAlignment="1" applyProtection="1">
      <alignment horizontal="center" vertical="center"/>
      <protection locked="0"/>
    </xf>
    <xf numFmtId="164" fontId="19" fillId="5" borderId="42" xfId="1" applyNumberFormat="1" applyFont="1" applyFill="1" applyBorder="1" applyAlignment="1" applyProtection="1">
      <alignment horizontal="center" vertical="center"/>
      <protection locked="0"/>
    </xf>
    <xf numFmtId="0" fontId="3" fillId="4" borderId="0" xfId="3" applyFill="1" applyBorder="1" applyAlignment="1" applyProtection="1">
      <alignment horizontal="left" vertical="top" wrapText="1"/>
    </xf>
    <xf numFmtId="164" fontId="65" fillId="5" borderId="36" xfId="0" applyNumberFormat="1" applyFont="1" applyFill="1" applyBorder="1" applyAlignment="1" applyProtection="1">
      <alignment horizontal="center" vertical="center" wrapText="1"/>
      <protection locked="0"/>
    </xf>
    <xf numFmtId="164" fontId="65" fillId="5" borderId="37" xfId="0" applyNumberFormat="1" applyFont="1" applyFill="1" applyBorder="1" applyAlignment="1" applyProtection="1">
      <alignment horizontal="center" vertical="center" wrapText="1"/>
      <protection locked="0"/>
    </xf>
    <xf numFmtId="164" fontId="65" fillId="5" borderId="38" xfId="0" applyNumberFormat="1" applyFont="1" applyFill="1" applyBorder="1" applyAlignment="1" applyProtection="1">
      <alignment horizontal="center" vertical="center" wrapText="1"/>
      <protection locked="0"/>
    </xf>
    <xf numFmtId="164" fontId="65" fillId="5" borderId="39" xfId="0" applyNumberFormat="1" applyFont="1" applyFill="1" applyBorder="1" applyAlignment="1" applyProtection="1">
      <alignment horizontal="center" vertical="center" wrapText="1"/>
      <protection locked="0"/>
    </xf>
    <xf numFmtId="164" fontId="65" fillId="5" borderId="0" xfId="0" applyNumberFormat="1" applyFont="1" applyFill="1" applyAlignment="1" applyProtection="1">
      <alignment horizontal="center" vertical="center" wrapText="1"/>
      <protection locked="0"/>
    </xf>
    <xf numFmtId="164" fontId="65" fillId="5" borderId="40" xfId="0" applyNumberFormat="1" applyFont="1" applyFill="1" applyBorder="1" applyAlignment="1" applyProtection="1">
      <alignment horizontal="center" vertical="center" wrapText="1"/>
      <protection locked="0"/>
    </xf>
    <xf numFmtId="164" fontId="65" fillId="5" borderId="41" xfId="0" applyNumberFormat="1" applyFont="1" applyFill="1" applyBorder="1" applyAlignment="1" applyProtection="1">
      <alignment horizontal="center" vertical="center" wrapText="1"/>
      <protection locked="0"/>
    </xf>
    <xf numFmtId="164" fontId="65" fillId="5" borderId="35" xfId="0" applyNumberFormat="1" applyFont="1" applyFill="1" applyBorder="1" applyAlignment="1" applyProtection="1">
      <alignment horizontal="center" vertical="center" wrapText="1"/>
      <protection locked="0"/>
    </xf>
    <xf numFmtId="164" fontId="65" fillId="5" borderId="42" xfId="0" applyNumberFormat="1" applyFont="1" applyFill="1" applyBorder="1" applyAlignment="1" applyProtection="1">
      <alignment horizontal="center" vertical="center" wrapText="1"/>
      <protection locked="0"/>
    </xf>
    <xf numFmtId="0" fontId="91" fillId="12" borderId="16" xfId="0" applyFont="1" applyFill="1" applyBorder="1" applyAlignment="1">
      <alignment horizontal="center" vertical="center" wrapText="1"/>
    </xf>
    <xf numFmtId="0" fontId="91" fillId="12" borderId="34" xfId="0" applyFont="1" applyFill="1" applyBorder="1" applyAlignment="1">
      <alignment horizontal="center" vertical="center" wrapText="1"/>
    </xf>
    <xf numFmtId="0" fontId="51" fillId="12" borderId="20" xfId="0" applyFont="1" applyFill="1" applyBorder="1" applyAlignment="1">
      <alignment horizontal="center" vertical="center" wrapText="1"/>
    </xf>
    <xf numFmtId="0" fontId="51" fillId="12" borderId="0" xfId="0" applyFont="1" applyFill="1" applyAlignment="1">
      <alignment horizontal="center" vertical="center" wrapText="1"/>
    </xf>
    <xf numFmtId="0" fontId="51" fillId="12" borderId="22" xfId="0" applyFont="1" applyFill="1" applyBorder="1" applyAlignment="1">
      <alignment horizontal="center" vertical="center" wrapText="1"/>
    </xf>
    <xf numFmtId="167" fontId="19" fillId="15" borderId="31" xfId="0" applyNumberFormat="1" applyFont="1" applyFill="1" applyBorder="1" applyAlignment="1">
      <alignment horizontal="left" vertical="center"/>
    </xf>
    <xf numFmtId="167" fontId="19" fillId="15" borderId="32" xfId="0" applyNumberFormat="1" applyFont="1" applyFill="1" applyBorder="1" applyAlignment="1">
      <alignment horizontal="left" vertical="center"/>
    </xf>
    <xf numFmtId="167" fontId="19" fillId="15" borderId="33" xfId="0" applyNumberFormat="1" applyFont="1" applyFill="1" applyBorder="1" applyAlignment="1">
      <alignment horizontal="left" vertical="center"/>
    </xf>
    <xf numFmtId="0" fontId="19" fillId="15" borderId="31" xfId="0" applyFont="1" applyFill="1" applyBorder="1" applyAlignment="1">
      <alignment horizontal="center" vertical="center"/>
    </xf>
    <xf numFmtId="0" fontId="19" fillId="15" borderId="32" xfId="0" applyFont="1" applyFill="1" applyBorder="1" applyAlignment="1">
      <alignment horizontal="center" vertical="center"/>
    </xf>
    <xf numFmtId="0" fontId="19" fillId="15" borderId="33" xfId="0" applyFont="1" applyFill="1" applyBorder="1" applyAlignment="1">
      <alignment horizontal="center" vertical="center"/>
    </xf>
    <xf numFmtId="0" fontId="83" fillId="11" borderId="0" xfId="0" applyFont="1" applyFill="1" applyAlignment="1">
      <alignment horizontal="center" vertical="top"/>
    </xf>
    <xf numFmtId="0" fontId="99" fillId="4" borderId="0" xfId="0" applyFont="1" applyFill="1" applyAlignment="1">
      <alignment horizontal="left" vertical="top" wrapText="1"/>
    </xf>
    <xf numFmtId="0" fontId="99" fillId="4" borderId="19" xfId="0" applyFont="1" applyFill="1" applyBorder="1" applyAlignment="1">
      <alignment horizontal="left" vertical="top" wrapText="1"/>
    </xf>
    <xf numFmtId="0" fontId="67" fillId="11" borderId="25" xfId="0" applyFont="1" applyFill="1" applyBorder="1" applyAlignment="1">
      <alignment horizontal="center" vertical="center"/>
    </xf>
    <xf numFmtId="0" fontId="67" fillId="11" borderId="26" xfId="0" applyFont="1" applyFill="1" applyBorder="1" applyAlignment="1">
      <alignment horizontal="center" vertical="center"/>
    </xf>
    <xf numFmtId="0" fontId="67" fillId="11" borderId="30" xfId="0" applyFont="1" applyFill="1" applyBorder="1" applyAlignment="1">
      <alignment horizontal="center" vertical="center"/>
    </xf>
    <xf numFmtId="0" fontId="65" fillId="12" borderId="16" xfId="0" applyFont="1" applyFill="1" applyBorder="1" applyAlignment="1">
      <alignment horizontal="center" vertical="center" wrapText="1"/>
    </xf>
    <xf numFmtId="0" fontId="58" fillId="11" borderId="43" xfId="0" applyFont="1" applyFill="1" applyBorder="1" applyAlignment="1">
      <alignment horizontal="center" vertical="center"/>
    </xf>
    <xf numFmtId="0" fontId="58" fillId="11" borderId="43" xfId="0" applyFont="1" applyFill="1" applyBorder="1" applyAlignment="1">
      <alignment horizontal="center" vertical="center" wrapText="1"/>
    </xf>
    <xf numFmtId="0" fontId="14" fillId="11"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center" vertical="center"/>
    </xf>
    <xf numFmtId="166" fontId="19" fillId="2" borderId="14" xfId="0" applyNumberFormat="1" applyFont="1" applyFill="1" applyBorder="1" applyAlignment="1">
      <alignment horizontal="left" vertical="center" wrapText="1"/>
    </xf>
    <xf numFmtId="166" fontId="19" fillId="2" borderId="13" xfId="0" applyNumberFormat="1" applyFont="1" applyFill="1" applyBorder="1" applyAlignment="1">
      <alignment horizontal="left" vertical="center" wrapText="1"/>
    </xf>
    <xf numFmtId="166" fontId="19" fillId="2" borderId="15" xfId="0" applyNumberFormat="1" applyFont="1" applyFill="1" applyBorder="1" applyAlignment="1">
      <alignment horizontal="left" vertical="center" wrapText="1"/>
    </xf>
    <xf numFmtId="0" fontId="59" fillId="2" borderId="5" xfId="0" applyFont="1" applyFill="1" applyBorder="1" applyAlignment="1">
      <alignment horizontal="right" vertical="center"/>
    </xf>
    <xf numFmtId="0" fontId="59" fillId="2" borderId="0" xfId="0" applyFont="1" applyFill="1" applyAlignment="1">
      <alignment horizontal="right" vertical="center"/>
    </xf>
    <xf numFmtId="44" fontId="57" fillId="2" borderId="14" xfId="0" applyNumberFormat="1" applyFont="1" applyFill="1" applyBorder="1" applyAlignment="1">
      <alignment horizontal="center" vertical="center"/>
    </xf>
    <xf numFmtId="44" fontId="57" fillId="2" borderId="15" xfId="0" applyNumberFormat="1" applyFont="1" applyFill="1" applyBorder="1" applyAlignment="1">
      <alignment horizontal="center" vertical="center"/>
    </xf>
    <xf numFmtId="166" fontId="11" fillId="2" borderId="43" xfId="0" applyNumberFormat="1" applyFont="1" applyFill="1" applyBorder="1" applyAlignment="1">
      <alignment horizontal="center" vertical="center" wrapText="1"/>
    </xf>
    <xf numFmtId="164" fontId="37" fillId="2" borderId="0" xfId="0" applyNumberFormat="1" applyFont="1" applyFill="1" applyAlignment="1">
      <alignment horizontal="center" vertical="center"/>
    </xf>
    <xf numFmtId="0" fontId="52" fillId="11" borderId="10" xfId="0" applyFont="1" applyFill="1" applyBorder="1" applyAlignment="1">
      <alignment horizontal="left" vertical="center"/>
    </xf>
    <xf numFmtId="0" fontId="52" fillId="11" borderId="3" xfId="0" applyFont="1" applyFill="1" applyBorder="1" applyAlignment="1">
      <alignment horizontal="left" vertical="center"/>
    </xf>
    <xf numFmtId="0" fontId="52" fillId="11" borderId="4" xfId="0" applyFont="1" applyFill="1" applyBorder="1" applyAlignment="1">
      <alignment horizontal="left" vertical="center"/>
    </xf>
    <xf numFmtId="164" fontId="37" fillId="2" borderId="0" xfId="0" applyNumberFormat="1" applyFont="1" applyFill="1" applyAlignment="1">
      <alignment horizontal="left" vertical="center"/>
    </xf>
    <xf numFmtId="0" fontId="9" fillId="2" borderId="5" xfId="0" applyFont="1" applyFill="1" applyBorder="1" applyAlignment="1">
      <alignment horizontal="left"/>
    </xf>
    <xf numFmtId="0" fontId="9" fillId="2" borderId="0" xfId="0" applyFont="1" applyFill="1" applyAlignment="1">
      <alignment horizontal="left"/>
    </xf>
    <xf numFmtId="0" fontId="9" fillId="2" borderId="6" xfId="0" applyFont="1" applyFill="1" applyBorder="1" applyAlignment="1">
      <alignment horizontal="left"/>
    </xf>
    <xf numFmtId="0" fontId="2" fillId="12" borderId="44" xfId="0" applyFont="1" applyFill="1" applyBorder="1" applyAlignment="1">
      <alignment horizontal="center" vertical="center"/>
    </xf>
    <xf numFmtId="0" fontId="2" fillId="12" borderId="45" xfId="0" applyFont="1" applyFill="1" applyBorder="1" applyAlignment="1">
      <alignment horizontal="center" vertical="center"/>
    </xf>
    <xf numFmtId="0" fontId="2" fillId="12" borderId="46" xfId="0" applyFont="1" applyFill="1" applyBorder="1" applyAlignment="1">
      <alignment horizontal="center" vertical="center"/>
    </xf>
    <xf numFmtId="0" fontId="2" fillId="12" borderId="47" xfId="0" applyFont="1" applyFill="1" applyBorder="1" applyAlignment="1">
      <alignment horizontal="center" vertical="center"/>
    </xf>
    <xf numFmtId="164" fontId="62" fillId="16" borderId="0" xfId="0" applyNumberFormat="1" applyFont="1" applyFill="1" applyAlignment="1">
      <alignment horizontal="center" vertical="center" wrapText="1"/>
    </xf>
    <xf numFmtId="0" fontId="2" fillId="12" borderId="28" xfId="0" applyFont="1" applyFill="1" applyBorder="1" applyAlignment="1">
      <alignment horizontal="left" vertical="center"/>
    </xf>
    <xf numFmtId="0" fontId="2" fillId="12" borderId="29" xfId="0" applyFont="1" applyFill="1" applyBorder="1" applyAlignment="1">
      <alignment horizontal="left" vertical="center"/>
    </xf>
    <xf numFmtId="0" fontId="2" fillId="12" borderId="27" xfId="0" applyFont="1" applyFill="1" applyBorder="1" applyAlignment="1">
      <alignment horizontal="left" vertical="center"/>
    </xf>
    <xf numFmtId="14" fontId="2" fillId="12" borderId="28" xfId="0" applyNumberFormat="1" applyFont="1" applyFill="1" applyBorder="1" applyAlignment="1">
      <alignment horizontal="left" vertical="center"/>
    </xf>
    <xf numFmtId="0" fontId="19" fillId="2" borderId="0" xfId="0" applyFont="1" applyFill="1" applyAlignment="1">
      <alignment horizontal="right" vertical="center" wrapText="1"/>
    </xf>
    <xf numFmtId="0" fontId="24" fillId="2" borderId="0" xfId="0" applyFont="1" applyFill="1" applyAlignment="1">
      <alignment horizontal="center"/>
    </xf>
    <xf numFmtId="0" fontId="24" fillId="2" borderId="0" xfId="0" applyFont="1" applyFill="1" applyAlignment="1">
      <alignment horizontal="center" vertical="center" wrapText="1"/>
    </xf>
    <xf numFmtId="0" fontId="24" fillId="2" borderId="8" xfId="0" applyFont="1" applyFill="1" applyBorder="1" applyAlignment="1">
      <alignment horizontal="center" vertical="center" wrapText="1"/>
    </xf>
    <xf numFmtId="0" fontId="22" fillId="12" borderId="0" xfId="0" applyFont="1" applyFill="1" applyAlignment="1">
      <alignment horizontal="center" vertical="center" wrapText="1"/>
    </xf>
    <xf numFmtId="0" fontId="46" fillId="0" borderId="49" xfId="0" applyFont="1" applyBorder="1" applyAlignment="1" applyProtection="1">
      <alignment horizontal="center" vertical="center"/>
      <protection locked="0"/>
    </xf>
    <xf numFmtId="0" fontId="46" fillId="0" borderId="50" xfId="0" applyFont="1" applyBorder="1" applyAlignment="1" applyProtection="1">
      <alignment horizontal="center" vertical="center"/>
      <protection locked="0"/>
    </xf>
    <xf numFmtId="0" fontId="46" fillId="0" borderId="51" xfId="0" applyFont="1" applyBorder="1" applyAlignment="1" applyProtection="1">
      <alignment horizontal="center" vertical="center"/>
      <protection locked="0"/>
    </xf>
    <xf numFmtId="0" fontId="46" fillId="0" borderId="2" xfId="0" applyFont="1" applyBorder="1" applyAlignment="1">
      <alignment horizontal="center" vertical="center"/>
    </xf>
    <xf numFmtId="44" fontId="0" fillId="0" borderId="14" xfId="0" applyNumberFormat="1" applyBorder="1" applyAlignment="1" applyProtection="1">
      <alignment horizontal="center" vertical="center"/>
      <protection locked="0"/>
    </xf>
    <xf numFmtId="44" fontId="0" fillId="0" borderId="15" xfId="0" applyNumberFormat="1" applyBorder="1" applyAlignment="1" applyProtection="1">
      <alignment horizontal="center" vertical="center"/>
      <protection locked="0"/>
    </xf>
    <xf numFmtId="0" fontId="46" fillId="0" borderId="1"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118" fillId="12" borderId="58" xfId="0" applyFont="1" applyFill="1" applyBorder="1" applyAlignment="1">
      <alignment horizontal="left" vertical="center" wrapText="1"/>
    </xf>
    <xf numFmtId="164" fontId="115" fillId="11" borderId="0" xfId="0" applyNumberFormat="1" applyFont="1" applyFill="1" applyBorder="1" applyAlignment="1">
      <alignment horizontal="center" vertical="center"/>
    </xf>
  </cellXfs>
  <cellStyles count="9">
    <cellStyle name="Euro" xfId="1" xr:uid="{00000000-0005-0000-0000-000000000000}"/>
    <cellStyle name="Lien hypertexte" xfId="2" builtinId="8"/>
    <cellStyle name="Lien hypertexte 2" xfId="3" xr:uid="{00000000-0005-0000-0000-000002000000}"/>
    <cellStyle name="Monétaire" xfId="4" builtinId="4"/>
    <cellStyle name="Monétaire 2" xfId="5" xr:uid="{00000000-0005-0000-0000-000004000000}"/>
    <cellStyle name="Normal" xfId="0" builtinId="0"/>
    <cellStyle name="Normal 2" xfId="6" xr:uid="{00000000-0005-0000-0000-000006000000}"/>
    <cellStyle name="Pourcentage" xfId="7" builtinId="5"/>
    <cellStyle name="Pourcentage 2" xfId="8" xr:uid="{00000000-0005-0000-0000-000008000000}"/>
  </cellStyles>
  <dxfs count="23">
    <dxf>
      <border>
        <left/>
        <right/>
        <top/>
        <bottom/>
        <vertical/>
        <horizontal/>
      </border>
    </dxf>
    <dxf>
      <font>
        <color theme="0"/>
      </font>
      <fill>
        <patternFill patternType="solid">
          <bgColor theme="0"/>
        </patternFill>
      </fill>
      <border>
        <left style="thin">
          <color rgb="FFC5BCB0"/>
        </left>
        <right/>
        <top/>
        <bottom/>
      </border>
    </dxf>
    <dxf>
      <font>
        <color rgb="FFF1EEEB"/>
      </font>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s>
  <tableStyles count="0" defaultTableStyle="TableStyleMedium9" defaultPivotStyle="PivotStyleLight16"/>
  <colors>
    <mruColors>
      <color rgb="FF2C7F93"/>
      <color rgb="FFCADFE4"/>
      <color rgb="FFADECA2"/>
      <color rgb="FF85DDC6"/>
      <color rgb="FFA2C038"/>
      <color rgb="FFCB511C"/>
      <color rgb="FFC5BCB0"/>
      <color rgb="FF177478"/>
      <color rgb="FFF1EEEB"/>
      <color rgb="FFDFE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45</xdr:col>
      <xdr:colOff>495300</xdr:colOff>
      <xdr:row>0</xdr:row>
      <xdr:rowOff>76200</xdr:rowOff>
    </xdr:from>
    <xdr:to>
      <xdr:col>51</xdr:col>
      <xdr:colOff>285750</xdr:colOff>
      <xdr:row>4</xdr:row>
      <xdr:rowOff>238124</xdr:rowOff>
    </xdr:to>
    <xdr:sp macro="" textlink="">
      <xdr:nvSpPr>
        <xdr:cNvPr id="2" name="ZoneTexte 1">
          <a:extLst>
            <a:ext uri="{FF2B5EF4-FFF2-40B4-BE49-F238E27FC236}">
              <a16:creationId xmlns:a16="http://schemas.microsoft.com/office/drawing/2014/main" id="{A612CF90-28C3-49CE-A154-568CEA978793}"/>
            </a:ext>
          </a:extLst>
        </xdr:cNvPr>
        <xdr:cNvSpPr txBox="1"/>
      </xdr:nvSpPr>
      <xdr:spPr bwMode="auto">
        <a:xfrm>
          <a:off x="8181975" y="76200"/>
          <a:ext cx="2057400" cy="657224"/>
        </a:xfrm>
        <a:prstGeom prst="rect">
          <a:avLst/>
        </a:prstGeom>
        <a:noFill/>
        <a:ln w="9525" cmpd="sng">
          <a:solidFill>
            <a:srgbClr val="85DDC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u="none" cap="none">
              <a:solidFill>
                <a:schemeClr val="bg1"/>
              </a:solidFill>
              <a:latin typeface="Arial" panose="020B0604020202020204" pitchFamily="34" charset="0"/>
              <a:cs typeface="Arial" panose="020B0604020202020204" pitchFamily="34" charset="0"/>
            </a:rPr>
            <a:t>À</a:t>
          </a:r>
          <a:r>
            <a:rPr lang="fr-FR" sz="1200" b="1" u="none" cap="none" baseline="0">
              <a:solidFill>
                <a:schemeClr val="bg1"/>
              </a:solidFill>
              <a:latin typeface="Arial" panose="020B0604020202020204" pitchFamily="34" charset="0"/>
              <a:cs typeface="Arial" panose="020B0604020202020204" pitchFamily="34" charset="0"/>
            </a:rPr>
            <a:t> utiliser pour les entreprises de -</a:t>
          </a:r>
          <a:r>
            <a:rPr lang="fr-FR" sz="1200" b="1" u="none" cap="none">
              <a:solidFill>
                <a:schemeClr val="bg1"/>
              </a:solidFill>
              <a:latin typeface="Arial" panose="020B0604020202020204" pitchFamily="34" charset="0"/>
              <a:cs typeface="Arial" panose="020B0604020202020204" pitchFamily="34" charset="0"/>
            </a:rPr>
            <a:t>10 </a:t>
          </a:r>
          <a:r>
            <a:rPr lang="fr-FR" sz="1050" b="1" u="none" cap="none">
              <a:solidFill>
                <a:schemeClr val="bg1"/>
              </a:solidFill>
              <a:latin typeface="Arial" panose="020B0604020202020204" pitchFamily="34" charset="0"/>
              <a:cs typeface="Arial" panose="020B0604020202020204" pitchFamily="34" charset="0"/>
            </a:rPr>
            <a:t>salariés</a:t>
          </a:r>
          <a:endParaRPr lang="fr-FR" sz="1050" b="1" u="none" cap="non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3" name="Graphique 2" descr="Informations avec un remplissage uni">
          <a:extLst>
            <a:ext uri="{FF2B5EF4-FFF2-40B4-BE49-F238E27FC236}">
              <a16:creationId xmlns:a16="http://schemas.microsoft.com/office/drawing/2014/main" id="{EDB0CB72-B9BD-404E-8798-F01A81979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963150"/>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5" name="Image 4">
          <a:extLst>
            <a:ext uri="{FF2B5EF4-FFF2-40B4-BE49-F238E27FC236}">
              <a16:creationId xmlns:a16="http://schemas.microsoft.com/office/drawing/2014/main" id="{7725C130-15D0-AEA8-878B-611EA0D4417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1E9510B6-27DD-4ECC-8D88-87387F6B8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CA8367C7-9579-4F4E-8994-1465773ED07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94FBACEA-E210-4131-83D4-375B8E68F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6EA224F6-8EDD-4FD9-AFC1-3946DAF3203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4590FFE2-10B9-42BA-AA6D-3168BC939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F6720981-9B42-49F1-8E82-C444AD0EED2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75548091-945C-42BF-A338-E8EEE564D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D9B2473A-EF79-4E2C-93D6-2C4A56C068E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3025FA1F-6829-40E4-A063-D4014B925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78F4BED6-F505-40E2-ACB1-BB56527726D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D451B7A7-9A20-4408-A8CF-35883EF55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91ECB14D-6D8C-4352-B2C3-C68F9CC7F08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8AB21562-4A3C-4F2A-B38B-3A2FA6E49C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1AC2BEFA-92C0-4233-AD3F-9324B9C260F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B77260C2-EF48-41D5-BC5B-7CF7E70BB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81FDE3C6-7A05-4395-AAD1-DB3A9EF3E1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64</xdr:row>
      <xdr:rowOff>19050</xdr:rowOff>
    </xdr:from>
    <xdr:to>
      <xdr:col>1</xdr:col>
      <xdr:colOff>180000</xdr:colOff>
      <xdr:row>64</xdr:row>
      <xdr:rowOff>199050</xdr:rowOff>
    </xdr:to>
    <xdr:pic>
      <xdr:nvPicPr>
        <xdr:cNvPr id="2" name="Graphique 1" descr="Informations avec un remplissage uni">
          <a:extLst>
            <a:ext uri="{FF2B5EF4-FFF2-40B4-BE49-F238E27FC236}">
              <a16:creationId xmlns:a16="http://schemas.microsoft.com/office/drawing/2014/main" id="{BD9AC838-C3CE-4EF1-8ACF-277EF5A855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296775"/>
          <a:ext cx="180000" cy="180000"/>
        </a:xfrm>
        <a:prstGeom prst="rect">
          <a:avLst/>
        </a:prstGeom>
      </xdr:spPr>
    </xdr:pic>
    <xdr:clientData/>
  </xdr:twoCellAnchor>
  <xdr:twoCellAnchor editAs="oneCell">
    <xdr:from>
      <xdr:col>0</xdr:col>
      <xdr:colOff>76200</xdr:colOff>
      <xdr:row>98</xdr:row>
      <xdr:rowOff>76200</xdr:rowOff>
    </xdr:from>
    <xdr:to>
      <xdr:col>12</xdr:col>
      <xdr:colOff>146456</xdr:colOff>
      <xdr:row>103</xdr:row>
      <xdr:rowOff>104775</xdr:rowOff>
    </xdr:to>
    <xdr:pic>
      <xdr:nvPicPr>
        <xdr:cNvPr id="3" name="Image 2">
          <a:extLst>
            <a:ext uri="{FF2B5EF4-FFF2-40B4-BE49-F238E27FC236}">
              <a16:creationId xmlns:a16="http://schemas.microsoft.com/office/drawing/2014/main" id="{240A88A0-CA9F-455E-B586-424E7263B51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20345400"/>
          <a:ext cx="2203856"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161925</xdr:colOff>
      <xdr:row>4</xdr:row>
      <xdr:rowOff>133349</xdr:rowOff>
    </xdr:from>
    <xdr:to>
      <xdr:col>2</xdr:col>
      <xdr:colOff>733425</xdr:colOff>
      <xdr:row>7</xdr:row>
      <xdr:rowOff>76199</xdr:rowOff>
    </xdr:to>
    <xdr:pic>
      <xdr:nvPicPr>
        <xdr:cNvPr id="2" name="Graphique 1" descr="Avertissement avec un remplissage uni">
          <a:extLst>
            <a:ext uri="{FF2B5EF4-FFF2-40B4-BE49-F238E27FC236}">
              <a16:creationId xmlns:a16="http://schemas.microsoft.com/office/drawing/2014/main" id="{B09CE887-04F9-40F2-B7B4-0013F51CB8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95900" y="895349"/>
          <a:ext cx="571500" cy="514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561974</xdr:colOff>
      <xdr:row>82</xdr:row>
      <xdr:rowOff>130678</xdr:rowOff>
    </xdr:to>
    <xdr:pic>
      <xdr:nvPicPr>
        <xdr:cNvPr id="2" name="Image 1">
          <a:extLst>
            <a:ext uri="{FF2B5EF4-FFF2-40B4-BE49-F238E27FC236}">
              <a16:creationId xmlns:a16="http://schemas.microsoft.com/office/drawing/2014/main" id="{816EAB58-FEE9-457F-9882-946D6DB664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29974" cy="15751678"/>
        </a:xfrm>
        <a:prstGeom prst="rect">
          <a:avLst/>
        </a:prstGeom>
        <a:ln>
          <a:solidFill>
            <a:srgbClr val="177478"/>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operactions.sharepoint.com/sites/EtudesDveloppementMarketing/Documents%20partages/Extractions%20&amp;%20BDD/BIV/2022/TEST%20ABT%20calcul&#233;%20par%20G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des données + guide"/>
      <sheetName val="Bulletin n°1"/>
      <sheetName val="Bulletin n°2"/>
      <sheetName val="Bulletin n°3"/>
      <sheetName val="Bulletin n°4"/>
      <sheetName val="Bulletin n°5"/>
      <sheetName val="Bulletin n°6"/>
      <sheetName val="Bulletin n°7"/>
      <sheetName val="Bulletin n°8"/>
      <sheetName val="Bulletin n°9"/>
      <sheetName val="Bulletin n°10"/>
      <sheetName val="Fiche récapitulative"/>
      <sheetName val="Fonctionnement"/>
    </sheetNames>
    <sheetDataSet>
      <sheetData sheetId="0" refreshError="1">
        <row r="25">
          <cell r="U25" t="str">
            <v>Gamme GER</v>
          </cell>
        </row>
        <row r="92">
          <cell r="AV92">
            <v>742.92</v>
          </cell>
        </row>
        <row r="95">
          <cell r="AV95">
            <v>822.72</v>
          </cell>
        </row>
        <row r="107">
          <cell r="O107">
            <v>3290.88</v>
          </cell>
          <cell r="Z107">
            <v>2971.66</v>
          </cell>
        </row>
        <row r="108">
          <cell r="O108">
            <v>6581.76</v>
          </cell>
          <cell r="Z108">
            <v>5943.33</v>
          </cell>
        </row>
        <row r="110">
          <cell r="AK110">
            <v>9.6999999999999989E-2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2C7F93"/>
    <pageSetUpPr fitToPage="1"/>
  </sheetPr>
  <dimension ref="B1:BQ69"/>
  <sheetViews>
    <sheetView tabSelected="1" zoomScaleNormal="100" zoomScaleSheetLayoutView="115" zoomScalePageLayoutView="85" workbookViewId="0">
      <selection activeCell="L9" sqref="L9:T9"/>
    </sheetView>
  </sheetViews>
  <sheetFormatPr baseColWidth="10" defaultRowHeight="11.25" x14ac:dyDescent="0.2"/>
  <cols>
    <col min="1" max="1" width="0.7109375" style="121" customWidth="1"/>
    <col min="2" max="2" width="2.140625" style="121" customWidth="1"/>
    <col min="3" max="3" width="1" style="121" customWidth="1"/>
    <col min="4" max="4" width="0.7109375" style="121" customWidth="1"/>
    <col min="5" max="5" width="1.7109375" style="121" customWidth="1"/>
    <col min="6" max="6" width="2.140625" style="121" customWidth="1"/>
    <col min="7" max="7" width="2.7109375" style="121" customWidth="1"/>
    <col min="8" max="8" width="1.7109375" style="121" customWidth="1"/>
    <col min="9" max="9" width="2" style="121" customWidth="1"/>
    <col min="10" max="10" width="7.28515625" style="121" customWidth="1"/>
    <col min="11" max="11" width="2.28515625" style="121" customWidth="1"/>
    <col min="12" max="12" width="2.7109375" style="121" customWidth="1"/>
    <col min="13" max="13" width="1.7109375" style="121" customWidth="1"/>
    <col min="14" max="14" width="4.42578125" style="121" customWidth="1"/>
    <col min="15" max="15" width="1.7109375" style="121" customWidth="1"/>
    <col min="16" max="16" width="3.7109375" style="121" customWidth="1"/>
    <col min="17" max="17" width="8.5703125" style="121" customWidth="1"/>
    <col min="18" max="18" width="2.42578125" style="121" customWidth="1"/>
    <col min="19" max="19" width="1.7109375" style="121" customWidth="1"/>
    <col min="20" max="20" width="2" style="121" customWidth="1"/>
    <col min="21" max="21" width="11.28515625" style="121" customWidth="1"/>
    <col min="22" max="23" width="1.7109375" style="121" customWidth="1"/>
    <col min="24" max="24" width="5.5703125" style="121" customWidth="1"/>
    <col min="25" max="25" width="1.7109375" style="121" customWidth="1"/>
    <col min="26" max="26" width="2.28515625" style="121" customWidth="1"/>
    <col min="27" max="36" width="1.7109375" style="121" customWidth="1"/>
    <col min="37" max="37" width="1.28515625" style="121" customWidth="1"/>
    <col min="38" max="38" width="13.5703125" style="121" customWidth="1"/>
    <col min="39" max="39" width="2" style="121" customWidth="1"/>
    <col min="40" max="40" width="1.42578125" style="121" customWidth="1"/>
    <col min="41" max="43" width="2.5703125" style="121" customWidth="1"/>
    <col min="44" max="44" width="6.5703125" style="121" customWidth="1"/>
    <col min="45" max="45" width="2.5703125" style="121" customWidth="1"/>
    <col min="46" max="46" width="22.5703125" style="121" customWidth="1"/>
    <col min="47" max="49" width="3.28515625" style="121" customWidth="1"/>
    <col min="50" max="50" width="4.7109375" style="121" customWidth="1"/>
    <col min="51" max="51" width="3.28515625" style="121" customWidth="1"/>
    <col min="52" max="52" width="5.5703125" style="121" customWidth="1"/>
    <col min="53" max="54" width="3.28515625" style="121" customWidth="1"/>
    <col min="55" max="55" width="10.7109375" style="121" customWidth="1"/>
    <col min="56" max="58" width="3.28515625" style="121" customWidth="1"/>
    <col min="59" max="59" width="3.85546875" style="121" customWidth="1"/>
    <col min="60" max="60" width="2.28515625" style="121" hidden="1" customWidth="1"/>
    <col min="61" max="61" width="2.85546875" style="121" hidden="1" customWidth="1"/>
    <col min="62" max="62" width="0.28515625" style="121" hidden="1" customWidth="1"/>
    <col min="63" max="66" width="1.7109375" style="121" customWidth="1"/>
    <col min="67" max="78" width="2.7109375" style="121" customWidth="1"/>
    <col min="79" max="79" width="13.42578125" style="121" bestFit="1" customWidth="1"/>
    <col min="80" max="80" width="11.42578125" style="121" customWidth="1"/>
    <col min="81" max="81" width="24.140625" style="121" bestFit="1" customWidth="1"/>
    <col min="82" max="84" width="0" style="121" hidden="1" customWidth="1"/>
    <col min="85" max="87" width="11.42578125" style="121"/>
    <col min="88" max="91" width="11.42578125" style="121" customWidth="1"/>
    <col min="92" max="16384" width="11.42578125" style="121"/>
  </cols>
  <sheetData>
    <row r="1" spans="2:69" ht="9.75" customHeight="1" x14ac:dyDescent="0.2">
      <c r="C1" s="422" t="s">
        <v>180</v>
      </c>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3" t="s">
        <v>93</v>
      </c>
      <c r="BB1" s="423"/>
      <c r="BC1" s="423"/>
      <c r="BD1" s="423"/>
      <c r="BE1" s="423"/>
      <c r="BF1" s="423"/>
      <c r="BG1" s="423"/>
      <c r="BH1" s="122"/>
      <c r="BI1" s="122"/>
    </row>
    <row r="2" spans="2:69" ht="9.75" customHeight="1" x14ac:dyDescent="0.2">
      <c r="B2" s="123"/>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3"/>
      <c r="BB2" s="423"/>
      <c r="BC2" s="423"/>
      <c r="BD2" s="423"/>
      <c r="BE2" s="423"/>
      <c r="BF2" s="423"/>
      <c r="BG2" s="423"/>
      <c r="BH2" s="122"/>
      <c r="BI2" s="122"/>
    </row>
    <row r="3" spans="2:69" ht="9.75" customHeight="1" x14ac:dyDescent="0.2">
      <c r="B3" s="123"/>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3"/>
      <c r="BB3" s="423"/>
      <c r="BC3" s="423"/>
      <c r="BD3" s="423"/>
      <c r="BE3" s="423"/>
      <c r="BF3" s="423"/>
      <c r="BG3" s="423"/>
      <c r="BH3" s="122"/>
      <c r="BI3" s="122"/>
    </row>
    <row r="4" spans="2:69" ht="9.75" customHeight="1" x14ac:dyDescent="0.2">
      <c r="B4" s="123"/>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3"/>
      <c r="BB4" s="423"/>
      <c r="BC4" s="423"/>
      <c r="BD4" s="423"/>
      <c r="BE4" s="423"/>
      <c r="BF4" s="423"/>
      <c r="BG4" s="423"/>
      <c r="BH4" s="122"/>
      <c r="BI4" s="122"/>
    </row>
    <row r="5" spans="2:69" ht="25.5" customHeight="1" x14ac:dyDescent="0.2">
      <c r="B5" s="123"/>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3"/>
      <c r="BB5" s="423"/>
      <c r="BC5" s="423"/>
      <c r="BD5" s="423"/>
      <c r="BE5" s="423"/>
      <c r="BF5" s="423"/>
      <c r="BG5" s="423"/>
      <c r="BH5" s="122"/>
      <c r="BI5" s="122"/>
    </row>
    <row r="6" spans="2:69" s="124" customFormat="1" ht="27.75" customHeight="1" x14ac:dyDescent="0.2">
      <c r="C6" s="424" t="s">
        <v>0</v>
      </c>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125"/>
      <c r="BI6" s="125"/>
    </row>
    <row r="7" spans="2:69" s="126" customFormat="1" ht="20.25" customHeight="1" x14ac:dyDescent="0.25">
      <c r="C7" s="426" t="s">
        <v>67</v>
      </c>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row>
    <row r="8" spans="2:69" s="124" customFormat="1" ht="6" customHeight="1" x14ac:dyDescent="0.2">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126"/>
    </row>
    <row r="9" spans="2:69" s="124" customFormat="1" ht="17.25" customHeight="1" x14ac:dyDescent="0.2">
      <c r="C9" s="431" t="s">
        <v>1</v>
      </c>
      <c r="D9" s="431"/>
      <c r="E9" s="431"/>
      <c r="F9" s="431"/>
      <c r="G9" s="431"/>
      <c r="H9" s="431"/>
      <c r="I9" s="431"/>
      <c r="J9" s="431"/>
      <c r="K9" s="431"/>
      <c r="L9" s="430"/>
      <c r="M9" s="430"/>
      <c r="N9" s="430"/>
      <c r="O9" s="430"/>
      <c r="P9" s="430"/>
      <c r="Q9" s="430"/>
      <c r="R9" s="430"/>
      <c r="S9" s="430"/>
      <c r="T9" s="430"/>
      <c r="U9" s="245"/>
      <c r="V9" s="245"/>
      <c r="W9" s="245"/>
      <c r="X9" s="245"/>
      <c r="Y9" s="245"/>
      <c r="Z9" s="245"/>
      <c r="AA9" s="245"/>
      <c r="AB9" s="245"/>
      <c r="AC9" s="245"/>
      <c r="AD9" s="244"/>
      <c r="AE9" s="244"/>
      <c r="AF9" s="244"/>
      <c r="AG9" s="244"/>
      <c r="AH9" s="244"/>
      <c r="AI9" s="244"/>
      <c r="AJ9" s="244"/>
      <c r="AK9" s="425" t="s">
        <v>146</v>
      </c>
      <c r="AL9" s="425"/>
      <c r="AM9" s="425"/>
      <c r="AN9" s="425"/>
      <c r="AO9" s="425"/>
      <c r="AP9" s="425"/>
      <c r="AQ9" s="425"/>
      <c r="AR9" s="425"/>
      <c r="AS9" s="425"/>
      <c r="AT9" s="425"/>
      <c r="AU9" s="425"/>
      <c r="AV9" s="425"/>
      <c r="AW9" s="425"/>
      <c r="AX9" s="425"/>
      <c r="AY9" s="425"/>
      <c r="AZ9" s="246"/>
      <c r="BA9" s="427"/>
      <c r="BB9" s="427"/>
      <c r="BC9" s="427"/>
      <c r="BD9" s="427"/>
      <c r="BE9" s="427"/>
      <c r="BF9" s="427"/>
      <c r="BG9" s="246"/>
      <c r="BH9" s="244"/>
      <c r="BI9" s="244"/>
      <c r="BJ9" s="244"/>
      <c r="BK9" s="126"/>
    </row>
    <row r="10" spans="2:69" s="124" customFormat="1" ht="5.25" customHeight="1" x14ac:dyDescent="0.2">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126"/>
    </row>
    <row r="11" spans="2:69" s="124" customFormat="1" ht="19.5" customHeight="1" x14ac:dyDescent="0.2">
      <c r="C11" s="418" t="s">
        <v>9</v>
      </c>
      <c r="D11" s="418"/>
      <c r="E11" s="418"/>
      <c r="F11" s="418"/>
      <c r="G11" s="418"/>
      <c r="H11" s="418"/>
      <c r="I11" s="418"/>
      <c r="J11" s="418"/>
      <c r="K11" s="246"/>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246"/>
      <c r="BH11" s="244"/>
      <c r="BI11" s="244"/>
      <c r="BJ11" s="244"/>
      <c r="BK11" s="126"/>
    </row>
    <row r="12" spans="2:69" s="124" customFormat="1" ht="5.25" customHeight="1" x14ac:dyDescent="0.2">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126"/>
    </row>
    <row r="13" spans="2:69" s="124" customFormat="1" ht="19.5" customHeight="1" x14ac:dyDescent="0.25">
      <c r="C13" s="418" t="s">
        <v>2</v>
      </c>
      <c r="D13" s="418"/>
      <c r="E13" s="418"/>
      <c r="F13" s="418"/>
      <c r="G13" s="418"/>
      <c r="H13" s="418"/>
      <c r="I13" s="418"/>
      <c r="J13" s="418"/>
      <c r="K13" s="247"/>
      <c r="L13" s="435"/>
      <c r="M13" s="435"/>
      <c r="N13" s="435"/>
      <c r="O13" s="435"/>
      <c r="P13" s="435"/>
      <c r="Q13" s="435"/>
      <c r="R13" s="435"/>
      <c r="S13" s="435"/>
      <c r="T13" s="435"/>
      <c r="U13" s="248"/>
      <c r="V13" s="249" t="s">
        <v>40</v>
      </c>
      <c r="W13" s="248"/>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248"/>
      <c r="BH13" s="244"/>
      <c r="BI13" s="244"/>
      <c r="BJ13" s="244"/>
      <c r="BK13" s="126"/>
      <c r="BQ13" s="127"/>
    </row>
    <row r="14" spans="2:69" s="124" customFormat="1" ht="5.25" customHeight="1" x14ac:dyDescent="0.2">
      <c r="C14" s="244"/>
      <c r="D14" s="244"/>
      <c r="E14" s="244"/>
      <c r="F14" s="244"/>
      <c r="G14" s="244"/>
      <c r="H14" s="244"/>
      <c r="I14" s="244"/>
      <c r="J14" s="244"/>
      <c r="K14" s="247"/>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126"/>
    </row>
    <row r="15" spans="2:69" s="124" customFormat="1" ht="19.5" customHeight="1" x14ac:dyDescent="0.25">
      <c r="C15" s="250" t="s">
        <v>39</v>
      </c>
      <c r="D15" s="250"/>
      <c r="E15" s="250"/>
      <c r="F15" s="250"/>
      <c r="G15" s="250"/>
      <c r="H15" s="250"/>
      <c r="I15" s="250"/>
      <c r="J15" s="250"/>
      <c r="K15" s="247"/>
      <c r="L15" s="419"/>
      <c r="M15" s="419"/>
      <c r="N15" s="419"/>
      <c r="O15" s="419"/>
      <c r="P15" s="419"/>
      <c r="Q15" s="419"/>
      <c r="R15" s="419"/>
      <c r="S15" s="419"/>
      <c r="T15" s="419"/>
      <c r="U15" s="419"/>
      <c r="V15" s="419"/>
      <c r="W15" s="419"/>
      <c r="X15" s="419"/>
      <c r="Y15" s="419"/>
      <c r="Z15" s="419"/>
      <c r="AA15" s="434" t="s">
        <v>84</v>
      </c>
      <c r="AB15" s="434"/>
      <c r="AC15" s="434"/>
      <c r="AD15" s="434"/>
      <c r="AE15" s="434"/>
      <c r="AF15" s="434"/>
      <c r="AG15" s="434"/>
      <c r="AH15" s="434"/>
      <c r="AI15" s="434"/>
      <c r="AJ15" s="434"/>
      <c r="AK15" s="434"/>
      <c r="AL15" s="434"/>
      <c r="AM15" s="420"/>
      <c r="AN15" s="420"/>
      <c r="AO15" s="420"/>
      <c r="AP15" s="420"/>
      <c r="AQ15" s="420"/>
      <c r="AR15" s="420"/>
      <c r="AS15" s="420"/>
      <c r="AT15" s="420"/>
      <c r="AU15" s="420"/>
      <c r="AV15" s="420"/>
      <c r="AW15" s="420"/>
      <c r="AX15" s="420"/>
      <c r="AY15" s="420"/>
      <c r="AZ15" s="420"/>
      <c r="BA15" s="420"/>
      <c r="BB15" s="420"/>
      <c r="BC15" s="420"/>
      <c r="BD15" s="420"/>
      <c r="BE15" s="420"/>
      <c r="BF15" s="420"/>
      <c r="BG15" s="250"/>
      <c r="BH15" s="244"/>
      <c r="BI15" s="244"/>
      <c r="BJ15" s="244"/>
      <c r="BK15" s="126"/>
      <c r="BQ15" s="127"/>
    </row>
    <row r="16" spans="2:69" s="124" customFormat="1" ht="5.25" customHeight="1" x14ac:dyDescent="0.2">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44"/>
      <c r="BI16" s="244"/>
      <c r="BJ16" s="244"/>
      <c r="BK16" s="126"/>
    </row>
    <row r="17" spans="3:61" s="124" customFormat="1" ht="17.25" customHeight="1" x14ac:dyDescent="0.2"/>
    <row r="18" spans="3:61" s="126" customFormat="1" ht="20.25" customHeight="1" x14ac:dyDescent="0.25">
      <c r="C18" s="426" t="s">
        <v>82</v>
      </c>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row>
    <row r="19" spans="3:61" s="126" customFormat="1" ht="18.75" customHeight="1" x14ac:dyDescent="0.25">
      <c r="C19" s="411" t="s">
        <v>86</v>
      </c>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row>
    <row r="20" spans="3:61" s="126" customFormat="1" ht="18.75" customHeight="1" x14ac:dyDescent="0.25">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row>
    <row r="21" spans="3:61" s="126" customFormat="1" ht="11.25" customHeight="1" x14ac:dyDescent="0.25">
      <c r="C21" s="246"/>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t="str">
        <f>IF(AND(Q22&lt;&gt;0,AC22=0),"Veuillez indiquer le montant du plafond d'abondement PEE que vous avez choisi ou alors le plafond légal de 3 768 €.","")</f>
        <v/>
      </c>
      <c r="AM21" s="252"/>
      <c r="AN21" s="252"/>
      <c r="AO21" s="252"/>
      <c r="AP21" s="252"/>
      <c r="AQ21" s="252"/>
      <c r="AR21" s="252"/>
      <c r="AS21" s="252"/>
      <c r="AT21" s="252"/>
      <c r="AU21" s="252"/>
      <c r="AV21" s="252"/>
      <c r="AW21" s="252"/>
      <c r="AX21" s="252"/>
      <c r="AY21" s="252"/>
      <c r="AZ21" s="252"/>
      <c r="BA21" s="252"/>
      <c r="BB21" s="252"/>
      <c r="BC21" s="252"/>
      <c r="BD21" s="252"/>
      <c r="BE21" s="252"/>
      <c r="BF21" s="252"/>
      <c r="BG21" s="254"/>
    </row>
    <row r="22" spans="3:61" s="124" customFormat="1" ht="15.75" customHeight="1" x14ac:dyDescent="0.2">
      <c r="C22" s="248" t="s">
        <v>50</v>
      </c>
      <c r="D22" s="248"/>
      <c r="E22" s="248"/>
      <c r="F22" s="248"/>
      <c r="G22" s="248"/>
      <c r="H22" s="248"/>
      <c r="I22" s="244"/>
      <c r="J22" s="244"/>
      <c r="K22" s="248" t="s">
        <v>28</v>
      </c>
      <c r="L22" s="244"/>
      <c r="M22" s="244"/>
      <c r="N22" s="244"/>
      <c r="O22" s="244"/>
      <c r="P22" s="244"/>
      <c r="Q22" s="412"/>
      <c r="R22" s="412"/>
      <c r="S22" s="412"/>
      <c r="T22" s="412"/>
      <c r="U22" s="244"/>
      <c r="V22" s="244"/>
      <c r="W22" s="248" t="s">
        <v>29</v>
      </c>
      <c r="X22" s="244"/>
      <c r="Y22" s="244"/>
      <c r="Z22" s="244"/>
      <c r="AA22" s="244"/>
      <c r="AB22" s="244"/>
      <c r="AC22" s="413"/>
      <c r="AD22" s="413"/>
      <c r="AE22" s="413"/>
      <c r="AF22" s="413"/>
      <c r="AG22" s="413"/>
      <c r="AH22" s="413"/>
      <c r="AI22" s="413"/>
      <c r="AJ22" s="244"/>
      <c r="AK22" s="244"/>
      <c r="AL22" s="253" t="str">
        <f>IF($AC$22&gt;8%*PASS,"Erreur : Le plafond d'abondement PEE doit être inférieur ou égal à 3 768 €","")</f>
        <v/>
      </c>
      <c r="AM22" s="244"/>
      <c r="AN22" s="244"/>
      <c r="AO22" s="244"/>
      <c r="AP22" s="244"/>
      <c r="AQ22" s="244"/>
      <c r="AR22" s="244"/>
      <c r="AS22" s="244"/>
      <c r="AT22" s="244"/>
      <c r="AU22" s="254"/>
      <c r="AV22" s="254"/>
      <c r="AW22" s="254"/>
      <c r="AX22" s="254"/>
      <c r="AY22" s="254"/>
      <c r="AZ22" s="254"/>
      <c r="BA22" s="254"/>
      <c r="BB22" s="254"/>
      <c r="BC22" s="254"/>
      <c r="BD22" s="254"/>
      <c r="BE22" s="254"/>
      <c r="BF22" s="254"/>
      <c r="BG22" s="254"/>
    </row>
    <row r="23" spans="3:61" s="124" customFormat="1" ht="11.25" customHeight="1" x14ac:dyDescent="0.2">
      <c r="C23" s="248"/>
      <c r="D23" s="248"/>
      <c r="E23" s="248"/>
      <c r="F23" s="248"/>
      <c r="G23" s="248"/>
      <c r="H23" s="248"/>
      <c r="I23" s="248"/>
      <c r="J23" s="248"/>
      <c r="K23" s="244"/>
      <c r="L23" s="244"/>
      <c r="M23" s="244"/>
      <c r="N23" s="244"/>
      <c r="O23" s="244"/>
      <c r="P23" s="244"/>
      <c r="Q23" s="244"/>
      <c r="R23" s="244"/>
      <c r="S23" s="244"/>
      <c r="T23" s="244"/>
      <c r="U23" s="244"/>
      <c r="V23" s="244"/>
      <c r="W23" s="244"/>
      <c r="X23" s="244"/>
      <c r="Y23" s="244"/>
      <c r="Z23" s="244"/>
      <c r="AA23" s="244"/>
      <c r="AB23" s="244"/>
      <c r="AC23" s="254"/>
      <c r="AD23" s="254"/>
      <c r="AE23" s="255"/>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44"/>
      <c r="BB23" s="244"/>
      <c r="BC23" s="244"/>
      <c r="BD23" s="244"/>
      <c r="BE23" s="244"/>
      <c r="BF23" s="244"/>
      <c r="BG23" s="244"/>
    </row>
    <row r="24" spans="3:61" s="124" customFormat="1" ht="11.25" customHeight="1" x14ac:dyDescent="0.2">
      <c r="C24" s="248"/>
      <c r="D24" s="248"/>
      <c r="E24" s="248"/>
      <c r="F24" s="248"/>
      <c r="G24" s="248"/>
      <c r="H24" s="248"/>
      <c r="I24" s="248"/>
      <c r="J24" s="248"/>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53" t="str">
        <f>IF(OR($Q$22&gt;300%,Q26&gt;300%),"Attention :  Le taux d'abondement doit être inférieur ou égal à 300% par tranche de 5%","")</f>
        <v/>
      </c>
      <c r="AM24" s="244"/>
      <c r="AN24" s="244"/>
      <c r="AO24" s="244"/>
      <c r="AP24" s="244"/>
      <c r="AQ24" s="244"/>
      <c r="AR24" s="244"/>
      <c r="AS24" s="244"/>
      <c r="AT24" s="244"/>
      <c r="AU24" s="244"/>
      <c r="AV24" s="244"/>
      <c r="AW24" s="244"/>
      <c r="AX24" s="244"/>
      <c r="AY24" s="244"/>
      <c r="AZ24" s="244"/>
      <c r="BA24" s="244"/>
      <c r="BB24" s="244"/>
      <c r="BC24" s="244"/>
      <c r="BD24" s="244"/>
      <c r="BE24" s="244"/>
      <c r="BF24" s="244"/>
      <c r="BG24" s="244"/>
    </row>
    <row r="25" spans="3:61" s="124" customFormat="1" ht="11.25" customHeight="1" x14ac:dyDescent="0.2">
      <c r="C25" s="248"/>
      <c r="D25" s="248"/>
      <c r="E25" s="248"/>
      <c r="F25" s="248"/>
      <c r="G25" s="248"/>
      <c r="H25" s="248"/>
      <c r="I25" s="248"/>
      <c r="J25" s="248"/>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53" t="str">
        <f>IF(AND(Q26&lt;&gt;0,AC26=0),"Veuillez indiquer le montant du plafond d'abondement PERCO que vous avez choisi ou alors le plafond légal de 7 536 €.","")</f>
        <v/>
      </c>
      <c r="AM25" s="244"/>
      <c r="AN25" s="244"/>
      <c r="AO25" s="244"/>
      <c r="AP25" s="244"/>
      <c r="AQ25" s="244"/>
      <c r="AR25" s="244"/>
      <c r="AS25" s="244"/>
      <c r="AT25" s="244"/>
      <c r="AU25" s="244"/>
      <c r="AV25" s="244"/>
      <c r="AW25" s="244"/>
      <c r="AX25" s="244"/>
      <c r="AY25" s="244"/>
      <c r="AZ25" s="244"/>
      <c r="BA25" s="244"/>
      <c r="BB25" s="244"/>
      <c r="BC25" s="244"/>
      <c r="BD25" s="244"/>
      <c r="BE25" s="244"/>
      <c r="BF25" s="244"/>
      <c r="BG25" s="244"/>
    </row>
    <row r="26" spans="3:61" s="124" customFormat="1" ht="16.5" customHeight="1" x14ac:dyDescent="0.2">
      <c r="C26" s="248" t="s">
        <v>89</v>
      </c>
      <c r="D26" s="248"/>
      <c r="E26" s="248"/>
      <c r="F26" s="248"/>
      <c r="G26" s="248"/>
      <c r="H26" s="248"/>
      <c r="I26" s="244"/>
      <c r="J26" s="244"/>
      <c r="K26" s="250" t="s">
        <v>28</v>
      </c>
      <c r="L26" s="256"/>
      <c r="M26" s="256"/>
      <c r="N26" s="244"/>
      <c r="O26" s="244"/>
      <c r="P26" s="244"/>
      <c r="Q26" s="412"/>
      <c r="R26" s="412"/>
      <c r="S26" s="412"/>
      <c r="T26" s="412"/>
      <c r="U26" s="244"/>
      <c r="V26" s="244"/>
      <c r="W26" s="248" t="s">
        <v>29</v>
      </c>
      <c r="X26" s="244"/>
      <c r="Y26" s="244"/>
      <c r="Z26" s="244"/>
      <c r="AA26" s="244"/>
      <c r="AB26" s="244"/>
      <c r="AC26" s="413"/>
      <c r="AD26" s="413"/>
      <c r="AE26" s="413"/>
      <c r="AF26" s="413"/>
      <c r="AG26" s="413"/>
      <c r="AH26" s="413"/>
      <c r="AI26" s="413"/>
      <c r="AJ26" s="244"/>
      <c r="AK26" s="244"/>
      <c r="AL26" s="253" t="str">
        <f>IF(AC26&gt;16%*PASS,"Erreur : Le plafond d'abondement PERCO doit être inférieur à 7 418,88 €","")</f>
        <v/>
      </c>
      <c r="AM26" s="244"/>
      <c r="AN26" s="244"/>
      <c r="AO26" s="244"/>
      <c r="AP26" s="244"/>
      <c r="AQ26" s="244"/>
      <c r="AR26" s="244"/>
      <c r="AS26" s="244"/>
      <c r="AT26" s="244"/>
      <c r="AU26" s="244"/>
      <c r="AV26" s="244"/>
      <c r="AW26" s="244"/>
      <c r="AX26" s="244"/>
      <c r="AY26" s="244"/>
      <c r="AZ26" s="244"/>
      <c r="BA26" s="244"/>
      <c r="BB26" s="244"/>
      <c r="BC26" s="244"/>
      <c r="BD26" s="244"/>
      <c r="BE26" s="244"/>
      <c r="BF26" s="244"/>
      <c r="BG26" s="244"/>
      <c r="BI26" s="128"/>
    </row>
    <row r="27" spans="3:61" s="124" customFormat="1" ht="5.25" hidden="1" customHeight="1" x14ac:dyDescent="0.2">
      <c r="C27" s="248"/>
      <c r="D27" s="248"/>
      <c r="E27" s="248"/>
      <c r="F27" s="248"/>
      <c r="G27" s="248"/>
      <c r="H27" s="248"/>
      <c r="I27" s="244"/>
      <c r="J27" s="244"/>
      <c r="K27" s="250"/>
      <c r="L27" s="256"/>
      <c r="M27" s="256"/>
      <c r="N27" s="244"/>
      <c r="O27" s="244"/>
      <c r="P27" s="244"/>
      <c r="Q27" s="244"/>
      <c r="R27" s="244"/>
      <c r="S27" s="244"/>
      <c r="T27" s="244"/>
      <c r="U27" s="244"/>
      <c r="V27" s="244"/>
      <c r="W27" s="248"/>
      <c r="X27" s="244"/>
      <c r="Y27" s="244"/>
      <c r="Z27" s="244"/>
      <c r="AA27" s="244"/>
      <c r="AB27" s="244"/>
      <c r="AC27" s="244"/>
      <c r="AD27" s="244"/>
      <c r="AE27" s="244"/>
      <c r="AF27" s="244"/>
      <c r="AG27" s="244"/>
      <c r="AH27" s="244"/>
      <c r="AI27" s="244"/>
      <c r="AJ27" s="244"/>
      <c r="AK27" s="244"/>
      <c r="AL27" s="253"/>
      <c r="AM27" s="244"/>
      <c r="AN27" s="244"/>
      <c r="AO27" s="244"/>
      <c r="AP27" s="244"/>
      <c r="AQ27" s="244"/>
      <c r="AR27" s="244"/>
      <c r="AS27" s="244"/>
      <c r="AT27" s="244"/>
      <c r="AU27" s="244"/>
      <c r="AV27" s="244"/>
      <c r="AW27" s="244"/>
      <c r="AX27" s="244"/>
      <c r="AY27" s="244"/>
      <c r="AZ27" s="244"/>
      <c r="BA27" s="244"/>
      <c r="BB27" s="244"/>
      <c r="BC27" s="244"/>
      <c r="BD27" s="244"/>
      <c r="BE27" s="244"/>
      <c r="BF27" s="244"/>
      <c r="BG27" s="244"/>
      <c r="BI27" s="128"/>
    </row>
    <row r="28" spans="3:61" s="124" customFormat="1" ht="5.25" hidden="1" customHeight="1" x14ac:dyDescent="0.2">
      <c r="C28" s="248"/>
      <c r="D28" s="248"/>
      <c r="E28" s="248"/>
      <c r="F28" s="248"/>
      <c r="G28" s="248"/>
      <c r="H28" s="248"/>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I28" s="128"/>
    </row>
    <row r="29" spans="3:61" s="124" customFormat="1" ht="5.25" hidden="1" customHeight="1" x14ac:dyDescent="0.2">
      <c r="C29" s="248"/>
      <c r="D29" s="248"/>
      <c r="E29" s="248"/>
      <c r="F29" s="248"/>
      <c r="G29" s="248"/>
      <c r="H29" s="248"/>
      <c r="I29" s="244"/>
      <c r="J29" s="244"/>
      <c r="K29" s="250"/>
      <c r="L29" s="256"/>
      <c r="M29" s="256"/>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I29" s="128"/>
    </row>
    <row r="30" spans="3:61" s="124" customFormat="1" ht="5.25" hidden="1" customHeight="1" x14ac:dyDescent="0.2">
      <c r="C30" s="257"/>
      <c r="D30" s="258"/>
      <c r="E30" s="258"/>
      <c r="F30" s="258"/>
      <c r="G30" s="258"/>
      <c r="H30" s="258"/>
      <c r="I30" s="258"/>
      <c r="J30" s="258"/>
      <c r="K30" s="258"/>
      <c r="L30" s="258"/>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c r="AN30" s="244"/>
      <c r="AO30" s="244"/>
      <c r="AP30" s="244"/>
      <c r="AQ30" s="244"/>
      <c r="AR30" s="244"/>
      <c r="AS30" s="244"/>
      <c r="AT30" s="244"/>
      <c r="AU30" s="244"/>
      <c r="AV30" s="244"/>
      <c r="AW30" s="244"/>
      <c r="AX30" s="244"/>
      <c r="AY30" s="244"/>
      <c r="AZ30" s="244"/>
      <c r="BA30" s="244"/>
      <c r="BB30" s="244"/>
      <c r="BC30" s="244"/>
      <c r="BD30" s="244"/>
      <c r="BE30" s="244"/>
      <c r="BF30" s="244"/>
      <c r="BG30" s="244"/>
      <c r="BI30" s="128"/>
    </row>
    <row r="31" spans="3:61" s="124" customFormat="1" ht="5.25" hidden="1" customHeight="1" x14ac:dyDescent="0.2">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244"/>
      <c r="BE31" s="244"/>
      <c r="BF31" s="244"/>
      <c r="BG31" s="244"/>
      <c r="BI31" s="128" t="s">
        <v>95</v>
      </c>
    </row>
    <row r="32" spans="3:61" s="124" customFormat="1" ht="5.25" hidden="1" customHeight="1" x14ac:dyDescent="0.2">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244"/>
      <c r="BE32" s="244"/>
      <c r="BF32" s="244"/>
      <c r="BG32" s="244"/>
      <c r="BI32" s="128"/>
    </row>
    <row r="33" spans="2:61" s="124" customFormat="1" ht="5.25" customHeight="1" x14ac:dyDescent="0.2">
      <c r="C33" s="248"/>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row>
    <row r="34" spans="2:61" ht="17.25" customHeight="1" x14ac:dyDescent="0.2"/>
    <row r="35" spans="2:61" ht="20.25" customHeight="1" x14ac:dyDescent="0.2">
      <c r="C35" s="426" t="s">
        <v>83</v>
      </c>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row>
    <row r="36" spans="2:61" s="124" customFormat="1" ht="20.25" customHeight="1" x14ac:dyDescent="0.2">
      <c r="C36" s="244"/>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129"/>
      <c r="BI36" s="129"/>
    </row>
    <row r="37" spans="2:61" s="124" customFormat="1" ht="48" customHeight="1" x14ac:dyDescent="0.2">
      <c r="C37" s="244"/>
      <c r="D37" s="261"/>
      <c r="E37" s="432" t="s">
        <v>104</v>
      </c>
      <c r="F37" s="432"/>
      <c r="G37" s="432"/>
      <c r="H37" s="432"/>
      <c r="I37" s="432"/>
      <c r="J37" s="432"/>
      <c r="K37" s="432"/>
      <c r="L37" s="432"/>
      <c r="M37" s="415" t="s">
        <v>37</v>
      </c>
      <c r="N37" s="415"/>
      <c r="O37" s="415"/>
      <c r="P37" s="415"/>
      <c r="Q37" s="415"/>
      <c r="R37" s="415"/>
      <c r="S37" s="415"/>
      <c r="T37" s="415"/>
      <c r="U37" s="415"/>
      <c r="V37" s="261"/>
      <c r="W37" s="262"/>
      <c r="X37" s="262"/>
      <c r="Y37" s="262"/>
      <c r="Z37" s="262"/>
      <c r="AA37" s="262"/>
      <c r="AB37" s="262"/>
      <c r="AC37" s="262"/>
      <c r="AD37" s="262"/>
      <c r="AE37" s="411" t="s">
        <v>105</v>
      </c>
      <c r="AF37" s="411"/>
      <c r="AG37" s="411"/>
      <c r="AH37" s="411"/>
      <c r="AI37" s="411"/>
      <c r="AJ37" s="411"/>
      <c r="AK37" s="411"/>
      <c r="AL37" s="411"/>
      <c r="AM37" s="433" t="s">
        <v>27</v>
      </c>
      <c r="AN37" s="433"/>
      <c r="AO37" s="433"/>
      <c r="AP37" s="433"/>
      <c r="AQ37" s="433"/>
      <c r="AR37" s="433"/>
      <c r="AS37" s="433"/>
      <c r="AT37" s="433"/>
      <c r="AU37" s="261"/>
      <c r="AV37" s="428" t="str">
        <f>+IF(AM37="Intéressement","La prime d'intéressement, versée en 2024 sur l'exercice fiscal 2023, est limitée à 75% du PASS 2023 (soit 32 994€)",IF(AM37="Participation","La prime de participation, versée en 2024 sur l'exercice fiscal 2023, est limitée à 75% du PASS 2023 (soit 32 994€).",IF(AM37="Prime de partage de la valeur","Le versement de la PPV est limité à 3 000€ (ou 6 000 € si vous avez un accord d'intéressement ou un accord de participation volontaire dans votre entreprise). Voir plus bas pour le calcul de la CSG/CRDS.",IF(AM37="Jours de repos non pris / CET","La monétisation est limitée à 10 jours par an sauf accord plus restrictif de l'entreprise",IF(AM37="Versements volontaires","Les versements volontaires dans le PEE sont plafonnés à 25% de la rémunération brute annuelle",IF(AM37="Abondement unilatéral","Le versement de l'abondement unilatéral est limité à 3 000€ (ou 6 000 € si vous avez un accord d'intéressement ou un accord de participation volontaire dans votre entreprise)",""))))))</f>
        <v>Les versements volontaires dans le PEE sont plafonnés à 25% de la rémunération brute annuelle</v>
      </c>
      <c r="AW37" s="428"/>
      <c r="AX37" s="428"/>
      <c r="AY37" s="428"/>
      <c r="AZ37" s="428"/>
      <c r="BA37" s="428"/>
      <c r="BB37" s="428"/>
      <c r="BC37" s="428"/>
      <c r="BD37" s="428"/>
      <c r="BE37" s="428"/>
      <c r="BF37" s="428"/>
      <c r="BG37" s="428"/>
      <c r="BH37" s="129"/>
      <c r="BI37" s="129"/>
    </row>
    <row r="38" spans="2:61" s="124" customFormat="1" ht="13.5" customHeight="1" x14ac:dyDescent="0.2">
      <c r="C38" s="244"/>
      <c r="D38" s="261"/>
      <c r="E38" s="258"/>
      <c r="F38" s="258"/>
      <c r="G38" s="258"/>
      <c r="H38" s="258"/>
      <c r="I38" s="258"/>
      <c r="J38" s="258"/>
      <c r="K38" s="258"/>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129"/>
      <c r="BI38" s="129"/>
    </row>
    <row r="39" spans="2:61" s="124" customFormat="1" ht="15" x14ac:dyDescent="0.2"/>
    <row r="40" spans="2:61" s="124" customFormat="1" ht="5.25" customHeight="1" x14ac:dyDescent="0.2">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N40" s="244"/>
      <c r="AO40" s="244"/>
      <c r="AP40" s="244"/>
      <c r="AQ40" s="244"/>
      <c r="AR40" s="244"/>
      <c r="AS40" s="244"/>
      <c r="AT40" s="244"/>
      <c r="AU40" s="244"/>
      <c r="AV40" s="244"/>
      <c r="AW40" s="244"/>
      <c r="AX40" s="244"/>
      <c r="AY40" s="244"/>
      <c r="AZ40" s="244"/>
      <c r="BA40" s="244"/>
      <c r="BB40" s="244"/>
      <c r="BC40" s="244"/>
      <c r="BD40" s="244"/>
      <c r="BE40" s="244"/>
      <c r="BF40" s="244"/>
      <c r="BG40" s="244"/>
      <c r="BH40" s="130"/>
      <c r="BI40" s="130"/>
    </row>
    <row r="41" spans="2:61" s="124" customFormat="1" ht="20.25" customHeight="1" x14ac:dyDescent="0.2">
      <c r="C41" s="416" t="s">
        <v>3</v>
      </c>
      <c r="D41" s="416"/>
      <c r="E41" s="416"/>
      <c r="F41" s="416"/>
      <c r="G41" s="416"/>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244"/>
      <c r="AN41" s="264"/>
      <c r="AO41" s="429" t="s">
        <v>7</v>
      </c>
      <c r="AP41" s="429"/>
      <c r="AQ41" s="429"/>
      <c r="AR41" s="429"/>
      <c r="AS41" s="429"/>
      <c r="AT41" s="429"/>
      <c r="AU41" s="429"/>
      <c r="AV41" s="429"/>
      <c r="AW41" s="429"/>
      <c r="AX41" s="429"/>
      <c r="AY41" s="429"/>
      <c r="AZ41" s="429"/>
      <c r="BA41" s="429"/>
      <c r="BB41" s="429"/>
      <c r="BC41" s="429"/>
      <c r="BD41" s="429"/>
      <c r="BE41" s="429"/>
      <c r="BF41" s="429"/>
      <c r="BG41" s="429"/>
      <c r="BH41" s="130"/>
      <c r="BI41" s="130"/>
    </row>
    <row r="42" spans="2:61" s="124" customFormat="1" ht="6.75" customHeight="1" x14ac:dyDescent="0.2">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N42" s="244"/>
      <c r="AO42" s="248"/>
      <c r="AP42" s="248"/>
      <c r="AQ42" s="248"/>
      <c r="AR42" s="248"/>
      <c r="AS42" s="248"/>
      <c r="AT42" s="248"/>
      <c r="AU42" s="248"/>
      <c r="AV42" s="248"/>
      <c r="AW42" s="248"/>
      <c r="AX42" s="248"/>
      <c r="AY42" s="248"/>
      <c r="AZ42" s="248"/>
      <c r="BA42" s="248"/>
      <c r="BB42" s="248"/>
      <c r="BC42" s="248"/>
      <c r="BD42" s="248"/>
      <c r="BE42" s="248"/>
      <c r="BF42" s="248"/>
      <c r="BG42" s="248"/>
      <c r="BH42" s="130"/>
      <c r="BI42" s="131"/>
    </row>
    <row r="43" spans="2:61" s="124" customFormat="1" ht="16.5" customHeight="1" x14ac:dyDescent="0.2">
      <c r="C43" s="248"/>
      <c r="D43" s="248"/>
      <c r="E43" s="248" t="s">
        <v>81</v>
      </c>
      <c r="F43" s="248"/>
      <c r="G43" s="263"/>
      <c r="H43" s="417"/>
      <c r="I43" s="415"/>
      <c r="J43" s="415"/>
      <c r="K43" s="415"/>
      <c r="L43" s="415"/>
      <c r="M43" s="415"/>
      <c r="N43" s="415"/>
      <c r="O43" s="415"/>
      <c r="P43" s="415"/>
      <c r="Q43" s="415"/>
      <c r="R43" s="415"/>
      <c r="S43" s="415"/>
      <c r="T43" s="244"/>
      <c r="U43" s="244"/>
      <c r="V43" s="244"/>
      <c r="W43" s="244"/>
      <c r="X43" s="244"/>
      <c r="Y43" s="244"/>
      <c r="Z43" s="244"/>
      <c r="AA43" s="244"/>
      <c r="AB43" s="244"/>
      <c r="AC43" s="244"/>
      <c r="AD43" s="244"/>
      <c r="AE43" s="244"/>
      <c r="AF43" s="244"/>
      <c r="AG43" s="244"/>
      <c r="AH43" s="244"/>
      <c r="AI43" s="244"/>
      <c r="AJ43" s="244"/>
      <c r="AN43" s="244"/>
      <c r="AO43" s="414"/>
      <c r="AP43" s="414"/>
      <c r="AQ43" s="414"/>
      <c r="AR43" s="414"/>
      <c r="AS43" s="414"/>
      <c r="AT43" s="414"/>
      <c r="AU43" s="414"/>
      <c r="AV43" s="414"/>
      <c r="AW43" s="414"/>
      <c r="AX43" s="414"/>
      <c r="AY43" s="414"/>
      <c r="AZ43" s="414"/>
      <c r="BA43" s="414"/>
      <c r="BB43" s="414"/>
      <c r="BC43" s="414"/>
      <c r="BD43" s="414"/>
      <c r="BE43" s="414"/>
      <c r="BF43" s="414"/>
      <c r="BG43" s="248"/>
      <c r="BH43" s="130"/>
    </row>
    <row r="44" spans="2:61" s="124" customFormat="1" ht="26.25" customHeight="1" x14ac:dyDescent="0.2">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N44" s="244"/>
      <c r="AO44" s="414"/>
      <c r="AP44" s="414"/>
      <c r="AQ44" s="414"/>
      <c r="AR44" s="414"/>
      <c r="AS44" s="414"/>
      <c r="AT44" s="414"/>
      <c r="AU44" s="414"/>
      <c r="AV44" s="414"/>
      <c r="AW44" s="414"/>
      <c r="AX44" s="414"/>
      <c r="AY44" s="414"/>
      <c r="AZ44" s="414"/>
      <c r="BA44" s="414"/>
      <c r="BB44" s="414"/>
      <c r="BC44" s="414"/>
      <c r="BD44" s="414"/>
      <c r="BE44" s="414"/>
      <c r="BF44" s="414"/>
      <c r="BG44" s="248"/>
      <c r="BH44" s="130"/>
    </row>
    <row r="45" spans="2:61" s="124" customFormat="1" ht="9.75" customHeight="1" x14ac:dyDescent="0.2">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N45" s="244"/>
      <c r="AO45" s="244"/>
      <c r="AP45" s="244"/>
      <c r="AQ45" s="244"/>
      <c r="AR45" s="244"/>
      <c r="AS45" s="244"/>
      <c r="AT45" s="244"/>
      <c r="AU45" s="244"/>
      <c r="AV45" s="244"/>
      <c r="AW45" s="244"/>
      <c r="AX45" s="244"/>
      <c r="AY45" s="244"/>
      <c r="AZ45" s="244"/>
      <c r="BA45" s="244"/>
      <c r="BB45" s="244"/>
      <c r="BC45" s="244"/>
      <c r="BD45" s="244"/>
      <c r="BE45" s="244"/>
      <c r="BF45" s="244"/>
      <c r="BG45" s="244"/>
      <c r="BH45" s="130"/>
    </row>
    <row r="48" spans="2:61" s="142" customFormat="1" ht="20.25" x14ac:dyDescent="0.3">
      <c r="B48" s="387" t="s">
        <v>172</v>
      </c>
    </row>
    <row r="49" spans="2:63" s="142" customFormat="1" ht="7.5" customHeight="1" thickBot="1" x14ac:dyDescent="0.3"/>
    <row r="50" spans="2:63" s="142" customFormat="1" ht="15" x14ac:dyDescent="0.25">
      <c r="B50" s="363"/>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5"/>
      <c r="AM50" s="363"/>
      <c r="AN50" s="364"/>
      <c r="AO50" s="364"/>
      <c r="AP50" s="364"/>
      <c r="AQ50" s="364"/>
      <c r="AR50" s="364"/>
      <c r="AS50" s="364"/>
      <c r="AT50" s="364"/>
      <c r="AU50" s="364"/>
      <c r="AV50" s="364"/>
      <c r="AW50" s="364"/>
      <c r="AX50" s="364"/>
      <c r="AY50" s="364"/>
      <c r="AZ50" s="364"/>
      <c r="BA50" s="364"/>
      <c r="BB50" s="364"/>
      <c r="BC50" s="364"/>
      <c r="BD50" s="364"/>
      <c r="BE50" s="364"/>
      <c r="BF50" s="364"/>
      <c r="BG50" s="365"/>
      <c r="BH50" s="365"/>
    </row>
    <row r="51" spans="2:63" s="142" customFormat="1" ht="15.75" x14ac:dyDescent="0.25">
      <c r="B51" s="366"/>
      <c r="C51" s="265"/>
      <c r="D51" s="265"/>
      <c r="E51" s="265"/>
      <c r="F51" s="265"/>
      <c r="G51" s="265"/>
      <c r="H51" s="265"/>
      <c r="I51" s="265"/>
      <c r="J51" s="265"/>
      <c r="K51" s="265"/>
      <c r="L51" s="265"/>
      <c r="M51" s="265"/>
      <c r="N51" s="265"/>
      <c r="O51" s="265"/>
      <c r="P51" s="265"/>
      <c r="Q51" s="265"/>
      <c r="R51" s="421" t="s">
        <v>186</v>
      </c>
      <c r="S51" s="421"/>
      <c r="T51" s="421"/>
      <c r="U51" s="421"/>
      <c r="V51" s="421"/>
      <c r="W51" s="421"/>
      <c r="X51" s="421"/>
      <c r="Y51" s="421"/>
      <c r="Z51" s="421"/>
      <c r="AA51" s="421"/>
      <c r="AB51" s="265"/>
      <c r="AC51" s="265"/>
      <c r="AD51" s="265"/>
      <c r="AE51" s="265"/>
      <c r="AF51" s="265"/>
      <c r="AG51" s="265"/>
      <c r="AH51" s="265"/>
      <c r="AI51" s="265"/>
      <c r="AJ51" s="265"/>
      <c r="AK51" s="265"/>
      <c r="AL51" s="367"/>
      <c r="AM51" s="366"/>
      <c r="AN51" s="265"/>
      <c r="AO51" s="265"/>
      <c r="AP51" s="265"/>
      <c r="AQ51" s="265"/>
      <c r="AR51" s="265"/>
      <c r="AS51" s="265"/>
      <c r="AT51" s="265"/>
      <c r="AU51" s="265"/>
      <c r="AV51" s="421" t="s">
        <v>187</v>
      </c>
      <c r="AW51" s="421"/>
      <c r="AX51" s="421"/>
      <c r="AY51" s="421"/>
      <c r="AZ51" s="421"/>
      <c r="BA51" s="421"/>
      <c r="BB51" s="265"/>
      <c r="BC51" s="265"/>
      <c r="BD51" s="265"/>
      <c r="BE51" s="265"/>
      <c r="BF51" s="265"/>
      <c r="BG51" s="367"/>
      <c r="BH51" s="367"/>
    </row>
    <row r="52" spans="2:63" s="142" customFormat="1" ht="15" x14ac:dyDescent="0.25">
      <c r="B52" s="366"/>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367"/>
      <c r="AM52" s="366"/>
      <c r="AN52" s="265"/>
      <c r="AO52" s="265"/>
      <c r="AP52" s="265"/>
      <c r="AQ52" s="265"/>
      <c r="AR52" s="265"/>
      <c r="AS52" s="265"/>
      <c r="AT52" s="265"/>
      <c r="AU52" s="265"/>
      <c r="AV52" s="265"/>
      <c r="AW52" s="265"/>
      <c r="AX52" s="265"/>
      <c r="AY52" s="265"/>
      <c r="AZ52" s="265"/>
      <c r="BA52" s="265"/>
      <c r="BB52" s="265"/>
      <c r="BC52" s="265"/>
      <c r="BD52" s="265"/>
      <c r="BE52" s="265"/>
      <c r="BF52" s="265"/>
      <c r="BG52" s="367"/>
      <c r="BH52" s="367"/>
    </row>
    <row r="53" spans="2:63" s="142" customFormat="1" ht="18.75" x14ac:dyDescent="0.3">
      <c r="B53" s="368"/>
      <c r="C53" s="369" t="s">
        <v>173</v>
      </c>
      <c r="D53" s="369"/>
      <c r="E53" s="369"/>
      <c r="F53" s="369"/>
      <c r="G53" s="369"/>
      <c r="H53" s="370"/>
      <c r="I53" s="370"/>
      <c r="J53" s="370"/>
      <c r="K53" s="265"/>
      <c r="L53" s="265"/>
      <c r="M53" s="265"/>
      <c r="N53" s="265"/>
      <c r="O53" s="265"/>
      <c r="P53" s="265"/>
      <c r="Q53" s="265"/>
      <c r="R53" s="405" t="s">
        <v>194</v>
      </c>
      <c r="S53" s="406"/>
      <c r="T53" s="406"/>
      <c r="U53" s="406"/>
      <c r="V53" s="406"/>
      <c r="W53" s="406"/>
      <c r="X53" s="406"/>
      <c r="Y53" s="406"/>
      <c r="Z53" s="406"/>
      <c r="AA53" s="407"/>
      <c r="AB53" s="265"/>
      <c r="AC53" s="265"/>
      <c r="AD53" s="371"/>
      <c r="AE53" s="371"/>
      <c r="AF53" s="372"/>
      <c r="AG53" s="373"/>
      <c r="AH53" s="374"/>
      <c r="AI53" s="372"/>
      <c r="AJ53" s="372"/>
      <c r="AK53" s="373"/>
      <c r="AL53" s="367"/>
      <c r="AM53" s="383"/>
      <c r="AN53" s="374"/>
      <c r="AO53" s="374"/>
      <c r="AP53" s="372" t="s">
        <v>173</v>
      </c>
      <c r="AQ53" s="265"/>
      <c r="AR53" s="265"/>
      <c r="AS53" s="265"/>
      <c r="AT53" s="265"/>
      <c r="AU53" s="265"/>
      <c r="AV53" s="408" t="s">
        <v>194</v>
      </c>
      <c r="AW53" s="409"/>
      <c r="AX53" s="409"/>
      <c r="AY53" s="409"/>
      <c r="AZ53" s="409"/>
      <c r="BA53" s="409"/>
      <c r="BB53" s="410"/>
      <c r="BC53" s="265"/>
      <c r="BD53" s="265"/>
      <c r="BE53" s="371"/>
      <c r="BF53" s="371"/>
      <c r="BG53" s="375"/>
      <c r="BH53" s="375"/>
    </row>
    <row r="54" spans="2:63" s="142" customFormat="1" ht="9.75" customHeight="1" x14ac:dyDescent="0.3">
      <c r="B54" s="368"/>
      <c r="C54" s="369"/>
      <c r="D54" s="369"/>
      <c r="E54" s="369"/>
      <c r="F54" s="369"/>
      <c r="G54" s="369"/>
      <c r="H54" s="370"/>
      <c r="I54" s="370"/>
      <c r="J54" s="370"/>
      <c r="K54" s="265"/>
      <c r="L54" s="265"/>
      <c r="M54" s="265"/>
      <c r="N54" s="265"/>
      <c r="O54" s="265"/>
      <c r="P54" s="265"/>
      <c r="Q54" s="265"/>
      <c r="R54" s="370"/>
      <c r="S54" s="370"/>
      <c r="T54" s="370"/>
      <c r="U54" s="370"/>
      <c r="V54" s="370"/>
      <c r="W54" s="370"/>
      <c r="X54" s="370"/>
      <c r="Y54" s="265"/>
      <c r="Z54" s="265"/>
      <c r="AA54" s="265"/>
      <c r="AB54" s="265"/>
      <c r="AC54" s="265"/>
      <c r="AD54" s="265"/>
      <c r="AE54" s="265"/>
      <c r="AF54" s="374"/>
      <c r="AG54" s="373"/>
      <c r="AH54" s="376"/>
      <c r="AI54" s="376"/>
      <c r="AJ54" s="372"/>
      <c r="AK54" s="373"/>
      <c r="AL54" s="367"/>
      <c r="AM54" s="383"/>
      <c r="AN54" s="374"/>
      <c r="AO54" s="374"/>
      <c r="AP54" s="374"/>
      <c r="AQ54" s="265"/>
      <c r="AR54" s="265"/>
      <c r="AS54" s="265"/>
      <c r="AT54" s="265"/>
      <c r="AU54" s="265"/>
      <c r="AV54" s="370"/>
      <c r="AW54" s="370"/>
      <c r="AX54" s="370"/>
      <c r="AY54" s="370"/>
      <c r="AZ54" s="370"/>
      <c r="BA54" s="370"/>
      <c r="BB54" s="377"/>
      <c r="BC54" s="377"/>
      <c r="BD54" s="377"/>
      <c r="BE54" s="377"/>
      <c r="BF54" s="377"/>
      <c r="BG54" s="367"/>
      <c r="BH54" s="367"/>
    </row>
    <row r="55" spans="2:63" s="142" customFormat="1" ht="21" customHeight="1" x14ac:dyDescent="0.25">
      <c r="B55" s="378"/>
      <c r="C55" s="369" t="s">
        <v>189</v>
      </c>
      <c r="D55" s="369"/>
      <c r="E55" s="369"/>
      <c r="F55" s="369"/>
      <c r="G55" s="369"/>
      <c r="H55" s="370"/>
      <c r="I55" s="370"/>
      <c r="J55" s="370"/>
      <c r="K55" s="265"/>
      <c r="L55" s="265"/>
      <c r="M55" s="265"/>
      <c r="N55" s="265"/>
      <c r="O55" s="265"/>
      <c r="P55" s="265"/>
      <c r="Q55" s="265"/>
      <c r="R55" s="401"/>
      <c r="S55" s="402"/>
      <c r="T55" s="402"/>
      <c r="U55" s="402"/>
      <c r="V55" s="402"/>
      <c r="W55" s="402"/>
      <c r="X55" s="402"/>
      <c r="Y55" s="402"/>
      <c r="Z55" s="402"/>
      <c r="AA55" s="403"/>
      <c r="AB55" s="265"/>
      <c r="AC55" s="265"/>
      <c r="AD55" s="362"/>
      <c r="AE55" s="362"/>
      <c r="AF55" s="372"/>
      <c r="AG55" s="373"/>
      <c r="AH55" s="374"/>
      <c r="AI55" s="376"/>
      <c r="AJ55" s="376"/>
      <c r="AK55" s="376"/>
      <c r="AL55" s="367"/>
      <c r="AM55" s="383"/>
      <c r="AN55" s="374"/>
      <c r="AO55" s="374"/>
      <c r="AP55" s="372" t="s">
        <v>190</v>
      </c>
      <c r="AQ55" s="265"/>
      <c r="AR55" s="265"/>
      <c r="AS55" s="265"/>
      <c r="AT55" s="362"/>
      <c r="AU55" s="362"/>
      <c r="AV55" s="401"/>
      <c r="AW55" s="402"/>
      <c r="AX55" s="402"/>
      <c r="AY55" s="402"/>
      <c r="AZ55" s="402"/>
      <c r="BA55" s="402"/>
      <c r="BB55" s="403"/>
      <c r="BC55" s="362"/>
      <c r="BD55" s="362"/>
      <c r="BE55" s="362"/>
      <c r="BF55" s="362"/>
      <c r="BG55" s="384"/>
      <c r="BH55" s="367"/>
    </row>
    <row r="56" spans="2:63" s="142" customFormat="1" ht="15" x14ac:dyDescent="0.25">
      <c r="B56" s="378"/>
      <c r="C56" s="369"/>
      <c r="D56" s="369"/>
      <c r="E56" s="369"/>
      <c r="F56" s="369"/>
      <c r="G56" s="369"/>
      <c r="H56" s="370"/>
      <c r="I56" s="370"/>
      <c r="J56" s="370"/>
      <c r="K56" s="265"/>
      <c r="L56" s="265"/>
      <c r="M56" s="265"/>
      <c r="N56" s="265"/>
      <c r="O56" s="265"/>
      <c r="P56" s="265"/>
      <c r="Q56" s="265"/>
      <c r="R56" s="370"/>
      <c r="S56" s="370"/>
      <c r="T56" s="370"/>
      <c r="U56" s="370"/>
      <c r="V56" s="370"/>
      <c r="W56" s="370"/>
      <c r="X56" s="370"/>
      <c r="Y56" s="265"/>
      <c r="Z56" s="265"/>
      <c r="AA56" s="265"/>
      <c r="AB56" s="265"/>
      <c r="AC56" s="265"/>
      <c r="AD56" s="266"/>
      <c r="AE56" s="266"/>
      <c r="AF56" s="379"/>
      <c r="AG56" s="373"/>
      <c r="AH56" s="376"/>
      <c r="AI56" s="376"/>
      <c r="AJ56" s="372"/>
      <c r="AK56" s="373"/>
      <c r="AL56" s="367"/>
      <c r="AM56" s="383"/>
      <c r="AN56" s="374"/>
      <c r="AO56" s="374"/>
      <c r="AP56" s="374"/>
      <c r="AQ56" s="265"/>
      <c r="AR56" s="265"/>
      <c r="AS56" s="265"/>
      <c r="AT56" s="265"/>
      <c r="AU56" s="265"/>
      <c r="AV56" s="370"/>
      <c r="AW56" s="370"/>
      <c r="AX56" s="370"/>
      <c r="AY56" s="370"/>
      <c r="AZ56" s="370"/>
      <c r="BA56" s="370"/>
      <c r="BB56" s="265"/>
      <c r="BC56" s="362"/>
      <c r="BD56" s="265"/>
      <c r="BE56" s="265"/>
      <c r="BF56" s="265"/>
      <c r="BG56" s="367"/>
      <c r="BH56" s="367"/>
    </row>
    <row r="57" spans="2:63" s="142" customFormat="1" ht="45.75" customHeight="1" x14ac:dyDescent="0.25">
      <c r="B57" s="378"/>
      <c r="C57" s="404" t="s">
        <v>191</v>
      </c>
      <c r="D57" s="404"/>
      <c r="E57" s="404"/>
      <c r="F57" s="404"/>
      <c r="G57" s="404"/>
      <c r="H57" s="404"/>
      <c r="I57" s="404"/>
      <c r="J57" s="404"/>
      <c r="K57" s="404"/>
      <c r="L57" s="404"/>
      <c r="M57" s="404"/>
      <c r="N57" s="404"/>
      <c r="O57" s="404"/>
      <c r="P57" s="265"/>
      <c r="Q57" s="265"/>
      <c r="R57" s="597">
        <f>IF(R53="- de 50 salariés",R55,R55-R55*(1-1.75%)*9.7%)</f>
        <v>0</v>
      </c>
      <c r="S57" s="597"/>
      <c r="T57" s="597"/>
      <c r="U57" s="597"/>
      <c r="V57" s="597"/>
      <c r="W57" s="597"/>
      <c r="X57" s="597"/>
      <c r="Y57" s="597"/>
      <c r="Z57" s="597"/>
      <c r="AA57" s="597"/>
      <c r="AB57" s="265"/>
      <c r="AC57" s="265"/>
      <c r="AD57" s="362"/>
      <c r="AE57" s="362"/>
      <c r="AF57" s="380"/>
      <c r="AG57" s="380"/>
      <c r="AH57" s="380"/>
      <c r="AI57" s="380"/>
      <c r="AJ57" s="380"/>
      <c r="AK57" s="380"/>
      <c r="AL57" s="367"/>
      <c r="AM57" s="385"/>
      <c r="AN57" s="380"/>
      <c r="AO57" s="380"/>
      <c r="AP57" s="395" t="s">
        <v>192</v>
      </c>
      <c r="AQ57" s="395"/>
      <c r="AR57" s="395"/>
      <c r="AS57" s="395"/>
      <c r="AT57" s="395"/>
      <c r="AU57" s="265"/>
      <c r="AV57" s="597">
        <f>IF(AV53="- de 50 salariés",AV55,AV55/(1-(9.7%*98.25%)))</f>
        <v>0</v>
      </c>
      <c r="AW57" s="597"/>
      <c r="AX57" s="597"/>
      <c r="AY57" s="597"/>
      <c r="AZ57" s="597"/>
      <c r="BA57" s="597"/>
      <c r="BB57" s="597"/>
      <c r="BC57" s="362"/>
      <c r="BD57" s="362"/>
      <c r="BE57" s="362"/>
      <c r="BF57" s="362"/>
      <c r="BG57" s="384"/>
      <c r="BH57" s="367"/>
    </row>
    <row r="58" spans="2:63" s="142" customFormat="1" ht="15" x14ac:dyDescent="0.25">
      <c r="B58" s="378"/>
      <c r="C58" s="372"/>
      <c r="D58" s="372"/>
      <c r="E58" s="372"/>
      <c r="F58" s="372"/>
      <c r="G58" s="372"/>
      <c r="H58" s="370"/>
      <c r="I58" s="370"/>
      <c r="J58" s="370"/>
      <c r="K58" s="265"/>
      <c r="L58" s="265"/>
      <c r="M58" s="265"/>
      <c r="N58" s="265"/>
      <c r="O58" s="265"/>
      <c r="P58" s="265"/>
      <c r="Q58" s="265"/>
      <c r="R58" s="370"/>
      <c r="S58" s="370"/>
      <c r="T58" s="370"/>
      <c r="U58" s="370"/>
      <c r="V58" s="370"/>
      <c r="W58" s="370"/>
      <c r="X58" s="370"/>
      <c r="Y58" s="265"/>
      <c r="Z58" s="265"/>
      <c r="AA58" s="265"/>
      <c r="AB58" s="265"/>
      <c r="AC58" s="265"/>
      <c r="AD58" s="265"/>
      <c r="AE58" s="265"/>
      <c r="AF58" s="374"/>
      <c r="AG58" s="373"/>
      <c r="AH58" s="381"/>
      <c r="AI58" s="381"/>
      <c r="AJ58" s="382"/>
      <c r="AK58" s="373"/>
      <c r="AL58" s="367"/>
      <c r="AM58" s="383"/>
      <c r="AN58" s="374"/>
      <c r="AO58" s="374"/>
      <c r="AP58" s="374"/>
      <c r="AQ58" s="265"/>
      <c r="AR58" s="265"/>
      <c r="AS58" s="265"/>
      <c r="AT58" s="265"/>
      <c r="AU58" s="265"/>
      <c r="AV58" s="370"/>
      <c r="AW58" s="370"/>
      <c r="AX58" s="370"/>
      <c r="AY58" s="370"/>
      <c r="AZ58" s="370"/>
      <c r="BA58" s="370"/>
      <c r="BB58" s="265"/>
      <c r="BC58" s="362"/>
      <c r="BD58" s="362"/>
      <c r="BE58" s="362"/>
      <c r="BF58" s="265"/>
      <c r="BG58" s="367"/>
      <c r="BH58" s="367"/>
    </row>
    <row r="59" spans="2:63" s="142" customFormat="1" ht="43.5" customHeight="1" x14ac:dyDescent="0.25">
      <c r="B59" s="378"/>
      <c r="C59" s="394" t="s">
        <v>196</v>
      </c>
      <c r="D59" s="394"/>
      <c r="E59" s="394"/>
      <c r="F59" s="394"/>
      <c r="G59" s="394"/>
      <c r="H59" s="394"/>
      <c r="I59" s="394"/>
      <c r="J59" s="394"/>
      <c r="K59" s="394"/>
      <c r="L59" s="394"/>
      <c r="M59" s="394"/>
      <c r="N59" s="394"/>
      <c r="O59" s="394"/>
      <c r="P59" s="394"/>
      <c r="Q59" s="265"/>
      <c r="R59" s="597">
        <f>$R$55 - $R$55 *  (1-1.75%) * 9.7%</f>
        <v>0</v>
      </c>
      <c r="S59" s="597"/>
      <c r="T59" s="597"/>
      <c r="U59" s="597"/>
      <c r="V59" s="597"/>
      <c r="W59" s="597"/>
      <c r="X59" s="597"/>
      <c r="Y59" s="597"/>
      <c r="Z59" s="597"/>
      <c r="AA59" s="597"/>
      <c r="AB59" s="265"/>
      <c r="AC59" s="265"/>
      <c r="AD59" s="265"/>
      <c r="AE59" s="265"/>
      <c r="AF59" s="380"/>
      <c r="AG59" s="380"/>
      <c r="AH59" s="380"/>
      <c r="AI59" s="380"/>
      <c r="AJ59" s="380"/>
      <c r="AK59" s="380"/>
      <c r="AL59" s="367"/>
      <c r="AM59" s="385"/>
      <c r="AN59" s="380"/>
      <c r="AO59" s="380"/>
      <c r="AP59" s="395" t="s">
        <v>198</v>
      </c>
      <c r="AQ59" s="395"/>
      <c r="AR59" s="395"/>
      <c r="AS59" s="395"/>
      <c r="AT59" s="395"/>
      <c r="AU59" s="265"/>
      <c r="AV59" s="597">
        <f xml:space="preserve"> $AV$55/ (1 - (9.7% * 98.25% ))</f>
        <v>0</v>
      </c>
      <c r="AW59" s="597"/>
      <c r="AX59" s="597"/>
      <c r="AY59" s="597"/>
      <c r="AZ59" s="597"/>
      <c r="BA59" s="597"/>
      <c r="BB59" s="597"/>
      <c r="BC59" s="362"/>
      <c r="BD59" s="362"/>
      <c r="BE59" s="362"/>
      <c r="BF59" s="265"/>
      <c r="BG59" s="367"/>
      <c r="BH59" s="367"/>
    </row>
    <row r="60" spans="2:63" s="142" customFormat="1" ht="15" customHeight="1" x14ac:dyDescent="0.25">
      <c r="B60" s="378"/>
      <c r="C60" s="390"/>
      <c r="D60" s="390"/>
      <c r="E60" s="390"/>
      <c r="F60" s="390"/>
      <c r="G60" s="390"/>
      <c r="H60" s="390"/>
      <c r="I60" s="390"/>
      <c r="J60" s="390"/>
      <c r="K60" s="390"/>
      <c r="L60" s="390"/>
      <c r="M60" s="390"/>
      <c r="N60" s="390"/>
      <c r="O60" s="390"/>
      <c r="P60" s="265"/>
      <c r="Q60" s="265"/>
      <c r="R60" s="265"/>
      <c r="S60" s="265"/>
      <c r="T60" s="265"/>
      <c r="U60" s="265"/>
      <c r="V60" s="265"/>
      <c r="W60" s="265"/>
      <c r="X60" s="265"/>
      <c r="Y60" s="265"/>
      <c r="Z60" s="265"/>
      <c r="AA60" s="265"/>
      <c r="AB60" s="265"/>
      <c r="AC60" s="265"/>
      <c r="AD60" s="265"/>
      <c r="AE60" s="265"/>
      <c r="AF60" s="380"/>
      <c r="AG60" s="380"/>
      <c r="AH60" s="380"/>
      <c r="AI60" s="380"/>
      <c r="AJ60" s="380"/>
      <c r="AK60" s="380"/>
      <c r="AL60" s="367"/>
      <c r="AM60" s="385"/>
      <c r="AN60" s="380"/>
      <c r="AO60" s="380"/>
      <c r="AP60" s="389"/>
      <c r="AQ60" s="389"/>
      <c r="AR60" s="389"/>
      <c r="AS60" s="389"/>
      <c r="AT60" s="389"/>
      <c r="AU60" s="265"/>
      <c r="AV60" s="265"/>
      <c r="AW60" s="265"/>
      <c r="AX60" s="265"/>
      <c r="AY60" s="265"/>
      <c r="AZ60" s="265"/>
      <c r="BA60" s="265"/>
      <c r="BB60" s="265"/>
      <c r="BC60" s="362"/>
      <c r="BD60" s="362"/>
      <c r="BE60" s="362"/>
      <c r="BF60" s="265"/>
      <c r="BG60" s="367"/>
      <c r="BH60" s="367"/>
    </row>
    <row r="61" spans="2:63" s="142" customFormat="1" ht="43.5" customHeight="1" x14ac:dyDescent="0.25">
      <c r="B61" s="378"/>
      <c r="C61" s="394" t="s">
        <v>197</v>
      </c>
      <c r="D61" s="394"/>
      <c r="E61" s="394"/>
      <c r="F61" s="394"/>
      <c r="G61" s="394"/>
      <c r="H61" s="394"/>
      <c r="I61" s="394"/>
      <c r="J61" s="394"/>
      <c r="K61" s="394"/>
      <c r="L61" s="394"/>
      <c r="M61" s="394"/>
      <c r="N61" s="394"/>
      <c r="O61" s="394"/>
      <c r="P61" s="394"/>
      <c r="Q61" s="265"/>
      <c r="R61" s="597">
        <f>$R$55 - $R$55*  9.7%</f>
        <v>0</v>
      </c>
      <c r="S61" s="597"/>
      <c r="T61" s="597"/>
      <c r="U61" s="597"/>
      <c r="V61" s="597"/>
      <c r="W61" s="597"/>
      <c r="X61" s="597"/>
      <c r="Y61" s="597"/>
      <c r="Z61" s="597"/>
      <c r="AA61" s="597"/>
      <c r="AB61" s="265"/>
      <c r="AC61" s="265"/>
      <c r="AD61" s="265"/>
      <c r="AE61" s="265"/>
      <c r="AF61" s="380"/>
      <c r="AG61" s="380"/>
      <c r="AH61" s="380"/>
      <c r="AI61" s="380"/>
      <c r="AJ61" s="380"/>
      <c r="AK61" s="380"/>
      <c r="AL61" s="367"/>
      <c r="AM61" s="385"/>
      <c r="AN61" s="380"/>
      <c r="AO61" s="380"/>
      <c r="AP61" s="395" t="s">
        <v>197</v>
      </c>
      <c r="AQ61" s="395"/>
      <c r="AR61" s="395"/>
      <c r="AS61" s="395"/>
      <c r="AT61" s="395"/>
      <c r="AU61" s="265"/>
      <c r="AV61" s="597">
        <f>$AV$55/(1-(9.7%))</f>
        <v>0</v>
      </c>
      <c r="AW61" s="597"/>
      <c r="AX61" s="597"/>
      <c r="AY61" s="597"/>
      <c r="AZ61" s="597"/>
      <c r="BA61" s="597"/>
      <c r="BB61" s="597"/>
      <c r="BC61" s="362"/>
      <c r="BD61" s="362"/>
      <c r="BE61" s="362"/>
      <c r="BF61" s="265"/>
      <c r="BG61" s="367"/>
      <c r="BH61" s="367"/>
    </row>
    <row r="62" spans="2:63" s="142" customFormat="1" ht="15" x14ac:dyDescent="0.25">
      <c r="B62" s="378"/>
      <c r="C62" s="370"/>
      <c r="D62" s="370"/>
      <c r="E62" s="370"/>
      <c r="F62" s="370"/>
      <c r="G62" s="370"/>
      <c r="H62" s="370"/>
      <c r="I62" s="370"/>
      <c r="J62" s="370"/>
      <c r="K62" s="265"/>
      <c r="L62" s="265"/>
      <c r="M62" s="265"/>
      <c r="N62" s="265"/>
      <c r="O62" s="265"/>
      <c r="P62" s="265"/>
      <c r="Q62" s="265"/>
      <c r="R62" s="370"/>
      <c r="S62" s="370"/>
      <c r="T62" s="370"/>
      <c r="U62" s="370"/>
      <c r="V62" s="370"/>
      <c r="W62" s="370"/>
      <c r="X62" s="370"/>
      <c r="Y62" s="265"/>
      <c r="Z62" s="265"/>
      <c r="AA62" s="265"/>
      <c r="AB62" s="265"/>
      <c r="AC62" s="265"/>
      <c r="AD62" s="265"/>
      <c r="AE62" s="265"/>
      <c r="AF62" s="265"/>
      <c r="AG62" s="370"/>
      <c r="AH62" s="370"/>
      <c r="AI62" s="370"/>
      <c r="AJ62" s="370"/>
      <c r="AK62" s="370"/>
      <c r="AL62" s="367"/>
      <c r="AM62" s="366"/>
      <c r="AN62" s="265"/>
      <c r="AO62" s="265"/>
      <c r="AP62" s="370"/>
      <c r="AQ62" s="370"/>
      <c r="AR62" s="370"/>
      <c r="AS62" s="370"/>
      <c r="AT62" s="370"/>
      <c r="AU62" s="370"/>
      <c r="AV62" s="370"/>
      <c r="AW62" s="265"/>
      <c r="AX62" s="265"/>
      <c r="AY62" s="265"/>
      <c r="AZ62" s="265"/>
      <c r="BA62" s="265"/>
      <c r="BB62" s="265"/>
      <c r="BC62" s="265"/>
      <c r="BD62" s="265"/>
      <c r="BE62" s="265"/>
      <c r="BF62" s="265"/>
      <c r="BG62" s="367"/>
      <c r="BH62" s="367"/>
    </row>
    <row r="63" spans="2:63" s="142" customFormat="1" ht="5.25" customHeight="1" thickBot="1" x14ac:dyDescent="0.3">
      <c r="B63" s="378"/>
      <c r="C63" s="370"/>
      <c r="D63" s="370"/>
      <c r="E63" s="370"/>
      <c r="F63" s="370"/>
      <c r="G63" s="370"/>
      <c r="H63" s="370"/>
      <c r="I63" s="370"/>
      <c r="J63" s="370"/>
      <c r="K63" s="370"/>
      <c r="L63" s="370"/>
      <c r="M63" s="370"/>
      <c r="N63" s="370"/>
      <c r="O63" s="370"/>
      <c r="P63" s="370"/>
      <c r="Q63" s="370"/>
      <c r="R63" s="265"/>
      <c r="S63" s="265"/>
      <c r="T63" s="265"/>
      <c r="U63" s="265"/>
      <c r="V63" s="265"/>
      <c r="W63" s="265"/>
      <c r="X63" s="265"/>
      <c r="Y63" s="265"/>
      <c r="Z63" s="265"/>
      <c r="AA63" s="265"/>
      <c r="AB63" s="265"/>
      <c r="AC63" s="265"/>
      <c r="AD63" s="265"/>
      <c r="AE63" s="265"/>
      <c r="AF63" s="265"/>
      <c r="AG63" s="265"/>
      <c r="AH63" s="265"/>
      <c r="AI63" s="265"/>
      <c r="AJ63" s="265"/>
      <c r="AK63" s="370"/>
      <c r="AL63" s="386"/>
      <c r="AM63" s="378"/>
      <c r="AN63" s="370"/>
      <c r="AO63" s="370"/>
      <c r="AP63" s="370"/>
      <c r="AQ63" s="370"/>
      <c r="AR63" s="370"/>
      <c r="AS63" s="370"/>
      <c r="AT63" s="370"/>
      <c r="AU63" s="370"/>
      <c r="AV63" s="370"/>
      <c r="AW63" s="265"/>
      <c r="AX63" s="265"/>
      <c r="AY63" s="265"/>
      <c r="AZ63" s="265"/>
      <c r="BA63" s="265"/>
      <c r="BB63" s="265"/>
      <c r="BC63" s="265"/>
      <c r="BD63" s="265"/>
      <c r="BE63" s="265"/>
      <c r="BF63" s="265"/>
      <c r="BG63" s="367"/>
      <c r="BH63" s="367"/>
    </row>
    <row r="64" spans="2:63" s="142" customFormat="1" ht="15" x14ac:dyDescent="0.25">
      <c r="B64" s="596" t="s">
        <v>195</v>
      </c>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396"/>
      <c r="BD64" s="396"/>
      <c r="BE64" s="396"/>
      <c r="BF64" s="396"/>
      <c r="BG64" s="396"/>
      <c r="BH64" s="397"/>
      <c r="BK64" s="388"/>
    </row>
    <row r="65" spans="2:63" s="142" customFormat="1" ht="11.25" customHeight="1" x14ac:dyDescent="0.25">
      <c r="B65" s="398"/>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400"/>
      <c r="BK65" s="388"/>
    </row>
    <row r="66" spans="2:63" s="142" customFormat="1" ht="40.5" customHeight="1" thickBot="1" x14ac:dyDescent="0.3">
      <c r="B66" s="391" t="s">
        <v>193</v>
      </c>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c r="AZ66" s="392"/>
      <c r="BA66" s="392"/>
      <c r="BB66" s="392"/>
      <c r="BC66" s="392"/>
      <c r="BD66" s="392"/>
      <c r="BE66" s="392"/>
      <c r="BF66" s="392"/>
      <c r="BG66" s="392"/>
      <c r="BH66" s="393"/>
      <c r="BK66" s="388"/>
    </row>
    <row r="67" spans="2:63" s="142" customFormat="1" ht="15" x14ac:dyDescent="0.25"/>
    <row r="68" spans="2:63" hidden="1" x14ac:dyDescent="0.2">
      <c r="B68" s="361" t="s">
        <v>188</v>
      </c>
    </row>
    <row r="69" spans="2:63" hidden="1" x14ac:dyDescent="0.2">
      <c r="B69" s="361" t="s">
        <v>194</v>
      </c>
    </row>
  </sheetData>
  <sheetProtection algorithmName="SHA-512" hashValue="Lq2OLJhRJZl7Rb1oAGkIn8czYB7EDYe1cbbVPuN6M1MUL7BHt+FwXTKC+R+5yA4L6oL2O9JmlTtM9Y4PA/66Gw==" saltValue="AEd9b8VZHgsqYXxCzmgwrw==" spinCount="100000" sheet="1" selectLockedCells="1"/>
  <mergeCells count="54">
    <mergeCell ref="AA15:AL15"/>
    <mergeCell ref="L13:T13"/>
    <mergeCell ref="L15:Z15"/>
    <mergeCell ref="C11:J11"/>
    <mergeCell ref="C61:P61"/>
    <mergeCell ref="C59:P59"/>
    <mergeCell ref="R61:AA61"/>
    <mergeCell ref="C1:AZ5"/>
    <mergeCell ref="BA1:BG5"/>
    <mergeCell ref="C6:BG6"/>
    <mergeCell ref="AK9:AY9"/>
    <mergeCell ref="C7:BG7"/>
    <mergeCell ref="BA9:BF9"/>
    <mergeCell ref="L9:T9"/>
    <mergeCell ref="C9:K9"/>
    <mergeCell ref="C13:J13"/>
    <mergeCell ref="L11:BF11"/>
    <mergeCell ref="X13:BF13"/>
    <mergeCell ref="AM15:BF15"/>
    <mergeCell ref="R51:AA51"/>
    <mergeCell ref="AV51:BA51"/>
    <mergeCell ref="C18:BG18"/>
    <mergeCell ref="AV37:BG37"/>
    <mergeCell ref="AO41:BG41"/>
    <mergeCell ref="AE37:AL37"/>
    <mergeCell ref="E37:L37"/>
    <mergeCell ref="AM37:AT37"/>
    <mergeCell ref="M37:U37"/>
    <mergeCell ref="AC22:AI22"/>
    <mergeCell ref="C31:BC32"/>
    <mergeCell ref="C35:BG35"/>
    <mergeCell ref="R53:AA53"/>
    <mergeCell ref="AV53:BB53"/>
    <mergeCell ref="C19:BG20"/>
    <mergeCell ref="Q22:T22"/>
    <mergeCell ref="Q26:T26"/>
    <mergeCell ref="AC26:AI26"/>
    <mergeCell ref="AO43:BF44"/>
    <mergeCell ref="H41:AI41"/>
    <mergeCell ref="C41:G41"/>
    <mergeCell ref="H43:S43"/>
    <mergeCell ref="R55:AA55"/>
    <mergeCell ref="AV55:BB55"/>
    <mergeCell ref="C57:O57"/>
    <mergeCell ref="R57:AA57"/>
    <mergeCell ref="AP57:AT57"/>
    <mergeCell ref="AV57:BB57"/>
    <mergeCell ref="B66:BH66"/>
    <mergeCell ref="R59:AA59"/>
    <mergeCell ref="AP59:AT59"/>
    <mergeCell ref="AV59:BB59"/>
    <mergeCell ref="B64:BH65"/>
    <mergeCell ref="AP61:AT61"/>
    <mergeCell ref="AV61:BB61"/>
  </mergeCells>
  <conditionalFormatting sqref="R38:AB47">
    <cfRule type="expression" priority="3">
      <formula>AM47="Abondement unilatéral"</formula>
    </cfRule>
  </conditionalFormatting>
  <conditionalFormatting sqref="R68:AB72">
    <cfRule type="expression" priority="1">
      <formula>AM77="Abondement unilatéral"</formula>
    </cfRule>
  </conditionalFormatting>
  <conditionalFormatting sqref="S30:AC30">
    <cfRule type="expression" priority="2">
      <formula>#REF!="Abondement unilatéral"</formula>
    </cfRule>
  </conditionalFormatting>
  <dataValidations count="3">
    <dataValidation type="textLength" operator="equal" allowBlank="1" showInputMessage="1" showErrorMessage="1" sqref="AZ9" xr:uid="{00000000-0002-0000-0000-000003000000}">
      <formula1>4</formula1>
    </dataValidation>
    <dataValidation type="decimal" showInputMessage="1" showErrorMessage="1" error="Erreur : Le plafond d'abondement PEE/PEI doit être inférieur à 3 290,88 €" promptTitle="Plafond PEE" prompt="Le plafond d'abondement PEE/PEI doit être inférieur à 3 290,88 €" sqref="AE23" xr:uid="{E147552F-4F84-45C0-ADD7-0379330F5A19}">
      <formula1>0</formula1>
      <formula2>3290.88</formula2>
    </dataValidation>
    <dataValidation type="list" allowBlank="1" showInputMessage="1" showErrorMessage="1" sqref="R53:AA53 AV53:BB53" xr:uid="{AAD87D4D-62C5-4F88-AFD6-7C4F686EC18E}">
      <formula1>$B$68:$B$69</formula1>
    </dataValidation>
  </dataValidations>
  <printOptions horizontalCentered="1" verticalCentered="1"/>
  <pageMargins left="3.937007874015748E-2" right="3.937007874015748E-2" top="0.19685039370078741" bottom="0.19685039370078741" header="0" footer="0"/>
  <pageSetup paperSize="9" scale="7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0000000}">
          <x14:formula1>
            <xm:f>Données!$C$4:$C$5</xm:f>
          </x14:formula1>
          <xm:sqref>M37:U37</xm:sqref>
        </x14:dataValidation>
        <x14:dataValidation type="list" allowBlank="1" showInputMessage="1" showErrorMessage="1" xr:uid="{00000000-0002-0000-0000-000011000000}">
          <x14:formula1>
            <xm:f>Données!$C$7:$C$12</xm:f>
          </x14:formula1>
          <xm:sqref>AM37:AT37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25D8-7DF8-4A74-BA72-5209DCE67DBF}">
  <sheetPr codeName="Feuil5">
    <pageSetUpPr fitToPage="1"/>
  </sheetPr>
  <dimension ref="B1:CC538"/>
  <sheetViews>
    <sheetView showZeros="0" zoomScaleNormal="100" workbookViewId="0">
      <selection activeCell="M5" sqref="M5:Q5"/>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M27:Y27"/>
    <mergeCell ref="B31:AW31"/>
    <mergeCell ref="B32:Q34"/>
    <mergeCell ref="B37:Q38"/>
    <mergeCell ref="B39:Q40"/>
    <mergeCell ref="B41:Q42"/>
    <mergeCell ref="BL34:BQ34"/>
    <mergeCell ref="R35:AB36"/>
    <mergeCell ref="R37:AB38"/>
    <mergeCell ref="R39:AB40"/>
    <mergeCell ref="R41:AB42"/>
    <mergeCell ref="AN37:AV39"/>
    <mergeCell ref="AC35:AL36"/>
    <mergeCell ref="R32:AB34"/>
    <mergeCell ref="AC32:AW32"/>
    <mergeCell ref="AC33:AL34"/>
    <mergeCell ref="AM33:AW34"/>
    <mergeCell ref="AC39:AL40"/>
    <mergeCell ref="AC41:AL42"/>
    <mergeCell ref="AH7:AV7"/>
    <mergeCell ref="AH11:AV11"/>
    <mergeCell ref="AH13:AV13"/>
    <mergeCell ref="B1:AW1"/>
    <mergeCell ref="B3:AW3"/>
    <mergeCell ref="AH5:AV5"/>
    <mergeCell ref="R13:S13"/>
    <mergeCell ref="M5:Q5"/>
    <mergeCell ref="R5:S5"/>
    <mergeCell ref="T5:Y5"/>
    <mergeCell ref="M7:Y7"/>
    <mergeCell ref="M9:Q9"/>
    <mergeCell ref="AH9:AV9"/>
    <mergeCell ref="M11:Y11"/>
    <mergeCell ref="T13:Y13"/>
    <mergeCell ref="B19:AW19"/>
    <mergeCell ref="M13:Q13"/>
    <mergeCell ref="B67:AW67"/>
    <mergeCell ref="B63:Q63"/>
    <mergeCell ref="B56:Q56"/>
    <mergeCell ref="B61:Q61"/>
    <mergeCell ref="B62:Q62"/>
    <mergeCell ref="R56:AB56"/>
    <mergeCell ref="R61:AB61"/>
    <mergeCell ref="R62:AB62"/>
    <mergeCell ref="R63:AB63"/>
    <mergeCell ref="R64:AB64"/>
    <mergeCell ref="AC64:AL64"/>
    <mergeCell ref="AC63:AL63"/>
    <mergeCell ref="AH15:AV15"/>
    <mergeCell ref="B49:Q50"/>
    <mergeCell ref="AN43:AV44"/>
    <mergeCell ref="AC37:AL38"/>
    <mergeCell ref="M21:Y21"/>
    <mergeCell ref="AH23:AV23"/>
    <mergeCell ref="M15:Y15"/>
    <mergeCell ref="AH21:AV21"/>
    <mergeCell ref="AN46:AV64"/>
    <mergeCell ref="AC43:AL44"/>
    <mergeCell ref="AC62:AL62"/>
    <mergeCell ref="AC61:AL61"/>
    <mergeCell ref="AC56:AL56"/>
    <mergeCell ref="R43:AB44"/>
    <mergeCell ref="B35:Q36"/>
    <mergeCell ref="B43:Q44"/>
    <mergeCell ref="B51:Q51"/>
    <mergeCell ref="R51:AB51"/>
    <mergeCell ref="AC51:AL51"/>
    <mergeCell ref="B52:Q52"/>
    <mergeCell ref="R52:AB52"/>
    <mergeCell ref="AC52:AL52"/>
    <mergeCell ref="B53:Q53"/>
    <mergeCell ref="R53:AB53"/>
    <mergeCell ref="AC53:AL53"/>
    <mergeCell ref="B54:Q54"/>
    <mergeCell ref="AF73:AH73"/>
    <mergeCell ref="AI69:AP69"/>
    <mergeCell ref="M101:AW102"/>
    <mergeCell ref="B74:AW74"/>
    <mergeCell ref="G86:AI89"/>
    <mergeCell ref="B95:AW99"/>
    <mergeCell ref="AC91:AE91"/>
    <mergeCell ref="C91:G91"/>
    <mergeCell ref="L91:R91"/>
    <mergeCell ref="W91:X91"/>
    <mergeCell ref="AK87:AV91"/>
    <mergeCell ref="B84:AV84"/>
    <mergeCell ref="B83:AV83"/>
    <mergeCell ref="B80:AV82"/>
    <mergeCell ref="B79:AW79"/>
    <mergeCell ref="AK86:AV86"/>
    <mergeCell ref="L69:Q69"/>
    <mergeCell ref="R54:AB54"/>
    <mergeCell ref="AC54:AL54"/>
    <mergeCell ref="B55:Q55"/>
    <mergeCell ref="R55:AB55"/>
    <mergeCell ref="AC55:AL55"/>
    <mergeCell ref="M17:Y17"/>
    <mergeCell ref="L73:N73"/>
    <mergeCell ref="AK71:AO71"/>
    <mergeCell ref="X69:AC69"/>
    <mergeCell ref="X71:AC71"/>
    <mergeCell ref="R49:AB50"/>
    <mergeCell ref="AC49:AL50"/>
    <mergeCell ref="B64:Q64"/>
    <mergeCell ref="M23:Y23"/>
    <mergeCell ref="M25:Y25"/>
    <mergeCell ref="B45:Q46"/>
    <mergeCell ref="B47:Q48"/>
    <mergeCell ref="R45:AB46"/>
    <mergeCell ref="R47:AB48"/>
    <mergeCell ref="AC45:AL46"/>
    <mergeCell ref="AC47:AL48"/>
    <mergeCell ref="G73:J73"/>
    <mergeCell ref="L71:Q71"/>
    <mergeCell ref="U71:V71"/>
    <mergeCell ref="B59:Q59"/>
    <mergeCell ref="R59:AB59"/>
    <mergeCell ref="AC59:AL59"/>
    <mergeCell ref="B60:Q60"/>
    <mergeCell ref="R60:AB60"/>
    <mergeCell ref="AC60:AL60"/>
    <mergeCell ref="B57:Q57"/>
    <mergeCell ref="R57:AB57"/>
    <mergeCell ref="AC57:AL57"/>
    <mergeCell ref="B58:Q58"/>
    <mergeCell ref="R58:AB58"/>
    <mergeCell ref="AC58:AL58"/>
  </mergeCells>
  <dataValidations count="12">
    <dataValidation allowBlank="1" showInputMessage="1" showErrorMessage="1" prompt="Merci d'indiquer vos noms et prénoms en majuscules" sqref="Z7:Z8 Z23 Z10 AB23:AG23" xr:uid="{FDCF5684-15CE-49F5-8D4C-47285E0C970B}"/>
    <dataValidation allowBlank="1" showInputMessage="1" showErrorMessage="1" promptTitle="Numéro sécurité sociale" prompt="Données obligatoires" sqref="AA22 AA6" xr:uid="{B7C796CA-097E-430A-A023-D64E0D6285EE}"/>
    <dataValidation allowBlank="1" showInputMessage="1" showErrorMessage="1" sqref="Z27:IA27 AK18 AN18:AW18 AW13:IA13 AU14" xr:uid="{80BDAD62-BF21-4F3C-8102-0585975E0E7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BCA1F492-0B77-4019-9E2C-821436A08761}"/>
    <dataValidation allowBlank="1" showErrorMessage="1" promptTitle="Optiion gestion pilotée du PERCO" sqref="AW75 AW85 AW77:AW78" xr:uid="{1D432354-F70A-4BCD-8703-F676F4C52B7B}"/>
    <dataValidation type="list" allowBlank="1" showInputMessage="1" showErrorMessage="1" promptTitle="Optiion gestion pilotée du PERCO" prompt="Sélectionnez OUI pour activer l'option de gestion pilotée, Attention vous ne pouvez pas investir sur d'autres fonds." sqref="AW73 AW67" xr:uid="{E6406ED5-087E-4320-8843-32CB8B998983}">
      <formula1>$Q$120:$Q$121</formula1>
    </dataValidation>
    <dataValidation type="list" allowBlank="1" showInputMessage="1" showErrorMessage="1" sqref="C86" xr:uid="{10C66E3C-B19F-4618-A958-9CBBD192A9FA}">
      <formula1>$R$127:$R$128</formula1>
    </dataValidation>
    <dataValidation errorStyle="information" allowBlank="1" showInputMessage="1" showErrorMessage="1" error="Données non valides" promptTitle="Données nécessaires" sqref="M21:Y21" xr:uid="{8C14FE28-DBFC-4A37-A4B7-1733C31283E8}"/>
    <dataValidation type="list" allowBlank="1" showInputMessage="1" showErrorMessage="1" sqref="AN37:AV39" xr:uid="{79A607EF-81BF-4A3F-96E1-6830C20E03E9}">
      <formula1>$Q$119:$Q$122</formula1>
    </dataValidation>
    <dataValidation type="list" allowBlank="1" showInputMessage="1" showErrorMessage="1" promptTitle="Optiion gestion pilotée du PERCO" prompt="Sélectionnez OUI pour activer l'option de gestion pilotée, Attention vous ne pouvez pas investir sur d'autres fonds." sqref="AW65:AW66" xr:uid="{43D2DC32-92F1-4086-9DF5-092D80DA336E}">
      <formula1>$Q$145:$Q$146</formula1>
    </dataValidation>
    <dataValidation errorStyle="information" allowBlank="1" showInputMessage="1" showErrorMessage="1" error="Données non valides" sqref="AH13:AV13" xr:uid="{9A91AB7E-558D-4725-AA35-C5786C39F54B}"/>
    <dataValidation type="textLength" allowBlank="1" showInputMessage="1" showErrorMessage="1" prompt="Compris en 13 et 15 caractères (la clé n'est pas obligatoire)_x000a_" sqref="M7:Y7" xr:uid="{3F5C9826-6C29-4CC4-934F-5C94FF0F89FB}">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ignoredErrors>
    <ignoredError sqref="M21 M23 M27"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91219FDD-4CD1-4289-9947-1CC02715479C}">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3" id="{61E555C2-0B84-420A-8C53-EE64CF349A26}">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4A3D11E-443D-4A44-B6B0-9568E05CFDBD}">
          <x14:formula1>
            <xm:f>Données!$C$21:$C$23</xm:f>
          </x14:formula1>
          <xm:sqref>M15:Y15</xm:sqref>
        </x14:dataValidation>
        <x14:dataValidation type="list" allowBlank="1" showInputMessage="1" showErrorMessage="1" xr:uid="{2BD7D860-A9DB-4180-AF9C-CF3953B8122B}">
          <x14:formula1>
            <xm:f>Données!$C$32:$C$34</xm:f>
          </x14:formula1>
          <xm:sqref>M17:Y17</xm:sqref>
        </x14:dataValidation>
        <x14:dataValidation type="list" allowBlank="1" showInputMessage="1" showErrorMessage="1" xr:uid="{DDD7FFA5-151E-4C0F-8B72-769FABD263C5}">
          <x14:formula1>
            <xm:f>Données!$C$36:$C$38</xm:f>
          </x14:formula1>
          <xm:sqref>M5:Q5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0443-079D-4D8A-8477-1D471321294C}">
  <sheetPr>
    <pageSetUpPr fitToPage="1"/>
  </sheetPr>
  <dimension ref="B1:CC538"/>
  <sheetViews>
    <sheetView showZeros="0" topLeftCell="A32" zoomScaleNormal="100" workbookViewId="0">
      <selection activeCell="B51" sqref="B51:AL61"/>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type="textLength" allowBlank="1" showInputMessage="1" showErrorMessage="1" prompt="Compris en 13 et 15 caractères (la clé n'est pas obligatoire)_x000a_" sqref="M7:Y7" xr:uid="{9B7035A9-B5FA-44C0-AC8D-BA36FAA959BF}">
      <formula1>13</formula1>
      <formula2>15</formula2>
    </dataValidation>
    <dataValidation errorStyle="information" allowBlank="1" showInputMessage="1" showErrorMessage="1" error="Données non valides" sqref="AH13:AV13" xr:uid="{16B3D819-9049-4232-9B98-4BD301587477}"/>
    <dataValidation type="list" allowBlank="1" showInputMessage="1" showErrorMessage="1" promptTitle="Optiion gestion pilotée du PERCO" prompt="Sélectionnez OUI pour activer l'option de gestion pilotée, Attention vous ne pouvez pas investir sur d'autres fonds." sqref="AW65:AW66" xr:uid="{A5F2B32A-04F4-413B-8B3B-4A9732741573}">
      <formula1>$Q$145:$Q$146</formula1>
    </dataValidation>
    <dataValidation type="list" allowBlank="1" showInputMessage="1" showErrorMessage="1" sqref="AN37:AV39" xr:uid="{D4DA26AB-4555-48BC-916C-C006A3DAEDA2}">
      <formula1>$Q$119:$Q$122</formula1>
    </dataValidation>
    <dataValidation errorStyle="information" allowBlank="1" showInputMessage="1" showErrorMessage="1" error="Données non valides" promptTitle="Données nécessaires" sqref="M21:Y21" xr:uid="{8EFC265C-A965-451E-AEE5-70C9DB72299F}"/>
    <dataValidation type="list" allowBlank="1" showInputMessage="1" showErrorMessage="1" sqref="C86" xr:uid="{7604B6F1-2040-4FEE-9153-1BC6D2F4B9FA}">
      <formula1>$R$127:$R$128</formula1>
    </dataValidation>
    <dataValidation type="list" allowBlank="1" showInputMessage="1" showErrorMessage="1" promptTitle="Optiion gestion pilotée du PERCO" prompt="Sélectionnez OUI pour activer l'option de gestion pilotée, Attention vous ne pouvez pas investir sur d'autres fonds." sqref="AW73 AW67" xr:uid="{1F29935E-8DC4-4EB7-BA9E-33B106D3D279}">
      <formula1>$Q$120:$Q$121</formula1>
    </dataValidation>
    <dataValidation allowBlank="1" showErrorMessage="1" promptTitle="Optiion gestion pilotée du PERCO" sqref="AW75 AW85 AW77:AW78" xr:uid="{EB5F8622-0058-4901-BA5A-8DA68DBF958A}"/>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11F9FD52-0E40-4043-B172-86ED700FC2DF}"/>
    <dataValidation allowBlank="1" showInputMessage="1" showErrorMessage="1" sqref="Z27:IA27 AK18 AN18:AW18 AW13:IA13 AU14" xr:uid="{7F1219F1-8DA0-4E1B-8383-D5FCCF1BCD3E}"/>
    <dataValidation allowBlank="1" showInputMessage="1" showErrorMessage="1" promptTitle="Numéro sécurité sociale" prompt="Données obligatoires" sqref="AA22 AA6" xr:uid="{FC619552-0EE4-44F1-96A1-93DCE03C7D07}"/>
    <dataValidation allowBlank="1" showInputMessage="1" showErrorMessage="1" prompt="Merci d'indiquer vos noms et prénoms en majuscules" sqref="Z7:Z8 Z23 Z10 AB23:AG23" xr:uid="{FB6371FF-4DB3-44C9-A9D5-4B805B3A862E}"/>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1D7D158D-D067-4243-84FB-DF849873C704}">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1B547F94-EE92-49BA-909C-9AA832C3562F}">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D788FB-651B-4BD8-AA7E-C11CE1C60F1A}">
          <x14:formula1>
            <xm:f>Données!$C$36:$C$38</xm:f>
          </x14:formula1>
          <xm:sqref>M5:Q5</xm:sqref>
        </x14:dataValidation>
        <x14:dataValidation type="list" allowBlank="1" showInputMessage="1" showErrorMessage="1" xr:uid="{A3361DBA-E2DD-4972-A2B0-12E317D613EF}">
          <x14:formula1>
            <xm:f>Données!$C$32:$C$34</xm:f>
          </x14:formula1>
          <xm:sqref>M17:Y17</xm:sqref>
        </x14:dataValidation>
        <x14:dataValidation type="list" allowBlank="1" showInputMessage="1" showErrorMessage="1" xr:uid="{5296FD37-1FAF-427E-BEE3-F697472C903F}">
          <x14:formula1>
            <xm:f>Données!$C$21:$C$23</xm:f>
          </x14:formula1>
          <xm:sqref>M15:Y15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FA722-C6C4-4875-BEC5-4C9547B8EF1E}">
  <sheetPr>
    <pageSetUpPr fitToPage="1"/>
  </sheetPr>
  <dimension ref="B1:CC538"/>
  <sheetViews>
    <sheetView showZeros="0" topLeftCell="A32" zoomScaleNormal="100" workbookViewId="0">
      <selection activeCell="B51" sqref="B51:AL61"/>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allowBlank="1" showInputMessage="1" showErrorMessage="1" prompt="Merci d'indiquer vos noms et prénoms en majuscules" sqref="Z7:Z8 Z23 Z10 AB23:AG23" xr:uid="{B36EAF06-BED5-4105-B4CD-7CA2F139C3A4}"/>
    <dataValidation allowBlank="1" showInputMessage="1" showErrorMessage="1" promptTitle="Numéro sécurité sociale" prompt="Données obligatoires" sqref="AA22 AA6" xr:uid="{36491E36-EA4B-4C21-8CEA-ADBC9C8737F5}"/>
    <dataValidation allowBlank="1" showInputMessage="1" showErrorMessage="1" sqref="Z27:IA27 AK18 AN18:AW18 AW13:IA13 AU14" xr:uid="{BD3D9646-2206-4809-84A1-E91C80E4D224}"/>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10CF5F73-4825-4977-98A6-1EB673021A94}"/>
    <dataValidation allowBlank="1" showErrorMessage="1" promptTitle="Optiion gestion pilotée du PERCO" sqref="AW75 AW85 AW77:AW78" xr:uid="{C87C4CC8-1C96-4742-96B6-31DBA78C3DB4}"/>
    <dataValidation type="list" allowBlank="1" showInputMessage="1" showErrorMessage="1" promptTitle="Optiion gestion pilotée du PERCO" prompt="Sélectionnez OUI pour activer l'option de gestion pilotée, Attention vous ne pouvez pas investir sur d'autres fonds." sqref="AW73 AW67" xr:uid="{4AE38DCB-8F37-4829-BFEB-6536B341B9D5}">
      <formula1>$Q$120:$Q$121</formula1>
    </dataValidation>
    <dataValidation type="list" allowBlank="1" showInputMessage="1" showErrorMessage="1" sqref="C86" xr:uid="{75ACCD17-25CD-4081-A372-BD9657D4916A}">
      <formula1>$R$127:$R$128</formula1>
    </dataValidation>
    <dataValidation errorStyle="information" allowBlank="1" showInputMessage="1" showErrorMessage="1" error="Données non valides" promptTitle="Données nécessaires" sqref="M21:Y21" xr:uid="{6752BA92-132C-4799-A5D4-3A51C9F40AD3}"/>
    <dataValidation type="list" allowBlank="1" showInputMessage="1" showErrorMessage="1" sqref="AN37:AV39" xr:uid="{EA38CA18-E211-47C5-9747-A349D90A7768}">
      <formula1>$Q$119:$Q$122</formula1>
    </dataValidation>
    <dataValidation type="list" allowBlank="1" showInputMessage="1" showErrorMessage="1" promptTitle="Optiion gestion pilotée du PERCO" prompt="Sélectionnez OUI pour activer l'option de gestion pilotée, Attention vous ne pouvez pas investir sur d'autres fonds." sqref="AW65:AW66" xr:uid="{96659B48-A2A4-4379-91F4-C916A1E919C8}">
      <formula1>$Q$145:$Q$146</formula1>
    </dataValidation>
    <dataValidation errorStyle="information" allowBlank="1" showInputMessage="1" showErrorMessage="1" error="Données non valides" sqref="AH13:AV13" xr:uid="{EB2CE000-DF2E-47A7-A0AA-FA6F0EC7623F}"/>
    <dataValidation type="textLength" allowBlank="1" showInputMessage="1" showErrorMessage="1" prompt="Compris en 13 et 15 caractères (la clé n'est pas obligatoire)_x000a_" sqref="M7:Y7" xr:uid="{90BC3A48-0218-4EF4-B80C-B4A62BB8965E}">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6E97BAB-7CEC-45E6-B4CB-5B1933957D57}">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B06BF2AA-43D3-4771-9B55-A5C9D68625C7}">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45FCD73-CDE9-49C5-AA53-20F7EF5ED5CA}">
          <x14:formula1>
            <xm:f>Données!$C$21:$C$23</xm:f>
          </x14:formula1>
          <xm:sqref>M15:Y15</xm:sqref>
        </x14:dataValidation>
        <x14:dataValidation type="list" allowBlank="1" showInputMessage="1" showErrorMessage="1" xr:uid="{222FE83A-7DA8-44D6-9B86-27F51005EC63}">
          <x14:formula1>
            <xm:f>Données!$C$32:$C$34</xm:f>
          </x14:formula1>
          <xm:sqref>M17:Y17</xm:sqref>
        </x14:dataValidation>
        <x14:dataValidation type="list" allowBlank="1" showInputMessage="1" showErrorMessage="1" xr:uid="{8B268C6D-5B71-4B8B-BED5-77ACBA3BB218}">
          <x14:formula1>
            <xm:f>Données!$C$36:$C$38</xm:f>
          </x14:formula1>
          <xm:sqref>M5:Q5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CB6D-FF14-497D-9BFB-67BBB0D6B70A}">
  <sheetPr>
    <pageSetUpPr fitToPage="1"/>
  </sheetPr>
  <dimension ref="B1:CC538"/>
  <sheetViews>
    <sheetView showZeros="0" topLeftCell="A32" zoomScaleNormal="100" workbookViewId="0">
      <selection activeCell="B51" sqref="B51:AL61"/>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allowBlank="1" showInputMessage="1" showErrorMessage="1" prompt="Merci d'indiquer vos noms et prénoms en majuscules" sqref="Z7:Z8 Z23 Z10 AB23:AG23" xr:uid="{50F105EF-19DE-4739-9733-2B4D3B85421E}"/>
    <dataValidation allowBlank="1" showInputMessage="1" showErrorMessage="1" promptTitle="Numéro sécurité sociale" prompt="Données obligatoires" sqref="AA22 AA6" xr:uid="{285C35BF-2772-4159-A467-C6152C593520}"/>
    <dataValidation allowBlank="1" showInputMessage="1" showErrorMessage="1" sqref="Z27:IA27 AK18 AN18:AW18 AW13:IA13 AU14" xr:uid="{860D65E7-ED60-4B41-B2D3-839ECF69C395}"/>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61BD0F08-9352-436F-BBBB-241C5EDF6DF6}"/>
    <dataValidation allowBlank="1" showErrorMessage="1" promptTitle="Optiion gestion pilotée du PERCO" sqref="AW75 AW85 AW77:AW78" xr:uid="{898AFBA2-9C61-4F58-8030-55C5E10F481D}"/>
    <dataValidation type="list" allowBlank="1" showInputMessage="1" showErrorMessage="1" promptTitle="Optiion gestion pilotée du PERCO" prompt="Sélectionnez OUI pour activer l'option de gestion pilotée, Attention vous ne pouvez pas investir sur d'autres fonds." sqref="AW73 AW67" xr:uid="{CAFBC818-EA70-4046-AB78-DAFC235A2455}">
      <formula1>$Q$120:$Q$121</formula1>
    </dataValidation>
    <dataValidation type="list" allowBlank="1" showInputMessage="1" showErrorMessage="1" sqref="C86" xr:uid="{60956D08-224A-4842-A050-3B4E9F619AA2}">
      <formula1>$R$127:$R$128</formula1>
    </dataValidation>
    <dataValidation errorStyle="information" allowBlank="1" showInputMessage="1" showErrorMessage="1" error="Données non valides" promptTitle="Données nécessaires" sqref="M21:Y21" xr:uid="{069B63C4-9E6C-46FE-B142-CA6AA003F549}"/>
    <dataValidation type="list" allowBlank="1" showInputMessage="1" showErrorMessage="1" sqref="AN37:AV39" xr:uid="{13A7A7E0-B1ED-4C43-9D64-83F8400FE3FD}">
      <formula1>$Q$119:$Q$122</formula1>
    </dataValidation>
    <dataValidation type="list" allowBlank="1" showInputMessage="1" showErrorMessage="1" promptTitle="Optiion gestion pilotée du PERCO" prompt="Sélectionnez OUI pour activer l'option de gestion pilotée, Attention vous ne pouvez pas investir sur d'autres fonds." sqref="AW65:AW66" xr:uid="{3B3502F5-4FEE-4BCF-B1C9-E0F975E24DCB}">
      <formula1>$Q$145:$Q$146</formula1>
    </dataValidation>
    <dataValidation errorStyle="information" allowBlank="1" showInputMessage="1" showErrorMessage="1" error="Données non valides" sqref="AH13:AV13" xr:uid="{8AEF15B2-6470-41E5-B37D-174C743B4EB5}"/>
    <dataValidation type="textLength" allowBlank="1" showInputMessage="1" showErrorMessage="1" prompt="Compris en 13 et 15 caractères (la clé n'est pas obligatoire)_x000a_" sqref="M7:Y7" xr:uid="{DE5A8FEE-0829-40CD-8A10-04D05E01C5D4}">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FF4DA371-63A9-4A5E-BDAB-6E86B1D1883B}">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0CD4C81D-EBA1-47CC-96F6-7BAC89CB2CEC}">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098D9DA-4842-4199-9DAA-BD6C67591553}">
          <x14:formula1>
            <xm:f>Données!$C$21:$C$23</xm:f>
          </x14:formula1>
          <xm:sqref>M15:Y15</xm:sqref>
        </x14:dataValidation>
        <x14:dataValidation type="list" allowBlank="1" showInputMessage="1" showErrorMessage="1" xr:uid="{8AB07F12-C5E1-4CB2-9221-6737AA52B7D6}">
          <x14:formula1>
            <xm:f>Données!$C$32:$C$34</xm:f>
          </x14:formula1>
          <xm:sqref>M17:Y17</xm:sqref>
        </x14:dataValidation>
        <x14:dataValidation type="list" allowBlank="1" showInputMessage="1" showErrorMessage="1" xr:uid="{D7F5FF5C-B2E8-4A95-A514-9BBF02EE3611}">
          <x14:formula1>
            <xm:f>Données!$C$36:$C$38</xm:f>
          </x14:formula1>
          <xm:sqref>M5:Q5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57D4-7645-4ED1-B261-CBE39DE7BE13}">
  <sheetPr>
    <pageSetUpPr fitToPage="1"/>
  </sheetPr>
  <dimension ref="B1:CC538"/>
  <sheetViews>
    <sheetView showZeros="0" topLeftCell="A32" zoomScaleNormal="100" workbookViewId="0">
      <selection activeCell="B51" sqref="B51:AL61"/>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type="textLength" allowBlank="1" showInputMessage="1" showErrorMessage="1" prompt="Compris en 13 et 15 caractères (la clé n'est pas obligatoire)_x000a_" sqref="M7:Y7" xr:uid="{B0DF243C-EB0E-4F64-A01E-7FCD92FFBC4B}">
      <formula1>13</formula1>
      <formula2>15</formula2>
    </dataValidation>
    <dataValidation errorStyle="information" allowBlank="1" showInputMessage="1" showErrorMessage="1" error="Données non valides" sqref="AH13:AV13" xr:uid="{85939922-8AEE-4B91-99D2-625E270BD190}"/>
    <dataValidation type="list" allowBlank="1" showInputMessage="1" showErrorMessage="1" promptTitle="Optiion gestion pilotée du PERCO" prompt="Sélectionnez OUI pour activer l'option de gestion pilotée, Attention vous ne pouvez pas investir sur d'autres fonds." sqref="AW65:AW66" xr:uid="{61D04C60-12FA-4DC8-8CD4-AEB6A6A753A5}">
      <formula1>$Q$145:$Q$146</formula1>
    </dataValidation>
    <dataValidation type="list" allowBlank="1" showInputMessage="1" showErrorMessage="1" sqref="AN37:AV39" xr:uid="{828FF820-CDDA-4E8E-BBD6-CC3A92AADC92}">
      <formula1>$Q$119:$Q$122</formula1>
    </dataValidation>
    <dataValidation errorStyle="information" allowBlank="1" showInputMessage="1" showErrorMessage="1" error="Données non valides" promptTitle="Données nécessaires" sqref="M21:Y21" xr:uid="{54F0B457-F102-4406-8CC6-3B1338F06AC8}"/>
    <dataValidation type="list" allowBlank="1" showInputMessage="1" showErrorMessage="1" sqref="C86" xr:uid="{5F36CABB-6216-4263-BAE6-A2103C4E69BB}">
      <formula1>$R$127:$R$128</formula1>
    </dataValidation>
    <dataValidation type="list" allowBlank="1" showInputMessage="1" showErrorMessage="1" promptTitle="Optiion gestion pilotée du PERCO" prompt="Sélectionnez OUI pour activer l'option de gestion pilotée, Attention vous ne pouvez pas investir sur d'autres fonds." sqref="AW73 AW67" xr:uid="{D5CFAFE0-AA6A-4215-AD22-FCEAAE82039D}">
      <formula1>$Q$120:$Q$121</formula1>
    </dataValidation>
    <dataValidation allowBlank="1" showErrorMessage="1" promptTitle="Optiion gestion pilotée du PERCO" sqref="AW75 AW85 AW77:AW78" xr:uid="{8C0DF6AE-9A74-4D13-823C-8D028DEFEE42}"/>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EF0D991A-17B8-4F8E-B3DD-35C3B14C0153}"/>
    <dataValidation allowBlank="1" showInputMessage="1" showErrorMessage="1" sqref="Z27:IA27 AK18 AN18:AW18 AW13:IA13 AU14" xr:uid="{F3C95BC8-20FC-4AF7-8698-DCA5CF75E49E}"/>
    <dataValidation allowBlank="1" showInputMessage="1" showErrorMessage="1" promptTitle="Numéro sécurité sociale" prompt="Données obligatoires" sqref="AA22 AA6" xr:uid="{1BEE2475-46EB-4024-A52E-ADBC6590AA2A}"/>
    <dataValidation allowBlank="1" showInputMessage="1" showErrorMessage="1" prompt="Merci d'indiquer vos noms et prénoms en majuscules" sqref="Z7:Z8 Z23 Z10 AB23:AG23" xr:uid="{29682466-1AB0-47E8-99E6-C4F8958A1251}"/>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112BBECA-8EEE-4791-AEEC-F6B1A5CFB813}">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3B4C535A-EEEB-4A7A-AB82-8FAA9A4A85C1}">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C06513B-B199-4016-8BD3-E138C3A0C63B}">
          <x14:formula1>
            <xm:f>Données!$C$36:$C$38</xm:f>
          </x14:formula1>
          <xm:sqref>M5:Q5</xm:sqref>
        </x14:dataValidation>
        <x14:dataValidation type="list" allowBlank="1" showInputMessage="1" showErrorMessage="1" xr:uid="{503D946B-61D1-4F98-B7E2-91E86A88C98C}">
          <x14:formula1>
            <xm:f>Données!$C$32:$C$34</xm:f>
          </x14:formula1>
          <xm:sqref>M17:Y17</xm:sqref>
        </x14:dataValidation>
        <x14:dataValidation type="list" allowBlank="1" showInputMessage="1" showErrorMessage="1" xr:uid="{F7A0DD47-D244-4E8E-86DB-28C74BA517C5}">
          <x14:formula1>
            <xm:f>Données!$C$21:$C$23</xm:f>
          </x14:formula1>
          <xm:sqref>M15:Y15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8C45-9BFB-41F5-BAB7-264C340CE5C8}">
  <sheetPr>
    <pageSetUpPr fitToPage="1"/>
  </sheetPr>
  <dimension ref="B1:CC538"/>
  <sheetViews>
    <sheetView showZeros="0" topLeftCell="A32" zoomScaleNormal="100" workbookViewId="0">
      <selection activeCell="B51" sqref="B51:AL61"/>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allowBlank="1" showInputMessage="1" showErrorMessage="1" prompt="Merci d'indiquer vos noms et prénoms en majuscules" sqref="Z7:Z8 Z23 Z10 AB23:AG23" xr:uid="{CFDCB8CA-CE05-493D-93B8-92875E435570}"/>
    <dataValidation allowBlank="1" showInputMessage="1" showErrorMessage="1" promptTitle="Numéro sécurité sociale" prompt="Données obligatoires" sqref="AA22 AA6" xr:uid="{30972E7E-D94E-4A1B-BCDE-009F65066570}"/>
    <dataValidation allowBlank="1" showInputMessage="1" showErrorMessage="1" sqref="Z27:IA27 AK18 AN18:AW18 AW13:IA13 AU14" xr:uid="{D1E1D214-7CE2-4376-91C6-A0F62E67D99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F9E151C5-030C-4327-9F93-18986086B313}"/>
    <dataValidation allowBlank="1" showErrorMessage="1" promptTitle="Optiion gestion pilotée du PERCO" sqref="AW75 AW85 AW77:AW78" xr:uid="{5825B981-327D-40C2-8FF3-8F1E99B2B42C}"/>
    <dataValidation type="list" allowBlank="1" showInputMessage="1" showErrorMessage="1" promptTitle="Optiion gestion pilotée du PERCO" prompt="Sélectionnez OUI pour activer l'option de gestion pilotée, Attention vous ne pouvez pas investir sur d'autres fonds." sqref="AW73 AW67" xr:uid="{DB5C0DD3-9D24-4D04-90D7-94B3C721EF0C}">
      <formula1>$Q$120:$Q$121</formula1>
    </dataValidation>
    <dataValidation type="list" allowBlank="1" showInputMessage="1" showErrorMessage="1" sqref="C86" xr:uid="{B41E31D5-2518-4C62-A669-D77EDCB97831}">
      <formula1>$R$127:$R$128</formula1>
    </dataValidation>
    <dataValidation errorStyle="information" allowBlank="1" showInputMessage="1" showErrorMessage="1" error="Données non valides" promptTitle="Données nécessaires" sqref="M21:Y21" xr:uid="{93D7B7E6-F614-44EE-915D-4017BDA31662}"/>
    <dataValidation type="list" allowBlank="1" showInputMessage="1" showErrorMessage="1" sqref="AN37:AV39" xr:uid="{A6095795-E75B-4EDA-8295-50276E3E81BB}">
      <formula1>$Q$119:$Q$122</formula1>
    </dataValidation>
    <dataValidation type="list" allowBlank="1" showInputMessage="1" showErrorMessage="1" promptTitle="Optiion gestion pilotée du PERCO" prompt="Sélectionnez OUI pour activer l'option de gestion pilotée, Attention vous ne pouvez pas investir sur d'autres fonds." sqref="AW65:AW66" xr:uid="{3D591595-947B-4B1D-B5E9-CE97208C2C7A}">
      <formula1>$Q$145:$Q$146</formula1>
    </dataValidation>
    <dataValidation errorStyle="information" allowBlank="1" showInputMessage="1" showErrorMessage="1" error="Données non valides" sqref="AH13:AV13" xr:uid="{D8746E3E-D598-4939-B186-3619B8095AB4}"/>
    <dataValidation type="textLength" allowBlank="1" showInputMessage="1" showErrorMessage="1" prompt="Compris en 13 et 15 caractères (la clé n'est pas obligatoire)_x000a_" sqref="M7:Y7" xr:uid="{C8F7529B-E374-4261-AD55-74FF2D6699E0}">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B0B4CDF4-0B3D-477A-B80C-B0039E8BA6FA}">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85745C76-D255-4E42-8E98-E340302E87DF}">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FF10E26-2756-4AA7-98EF-27FCEA2DD3AC}">
          <x14:formula1>
            <xm:f>Données!$C$21:$C$23</xm:f>
          </x14:formula1>
          <xm:sqref>M15:Y15</xm:sqref>
        </x14:dataValidation>
        <x14:dataValidation type="list" allowBlank="1" showInputMessage="1" showErrorMessage="1" xr:uid="{C486A8F7-3ED3-4A6E-89F6-C3D368C280EA}">
          <x14:formula1>
            <xm:f>Données!$C$32:$C$34</xm:f>
          </x14:formula1>
          <xm:sqref>M17:Y17</xm:sqref>
        </x14:dataValidation>
        <x14:dataValidation type="list" allowBlank="1" showInputMessage="1" showErrorMessage="1" xr:uid="{57A50FB6-A896-4C09-BF51-7F20131308E2}">
          <x14:formula1>
            <xm:f>Données!$C$36:$C$38</xm:f>
          </x14:formula1>
          <xm:sqref>M5:Q5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6B0D-C307-464C-B547-9A4702EDD470}">
  <sheetPr>
    <pageSetUpPr fitToPage="1"/>
  </sheetPr>
  <dimension ref="B1:CC538"/>
  <sheetViews>
    <sheetView showZeros="0" topLeftCell="A32" zoomScaleNormal="100" workbookViewId="0">
      <selection activeCell="B51" sqref="B51:AL61"/>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type="textLength" allowBlank="1" showInputMessage="1" showErrorMessage="1" prompt="Compris en 13 et 15 caractères (la clé n'est pas obligatoire)_x000a_" sqref="M7:Y7" xr:uid="{4F27CC8F-7576-488A-9402-9F7C5878E5B4}">
      <formula1>13</formula1>
      <formula2>15</formula2>
    </dataValidation>
    <dataValidation errorStyle="information" allowBlank="1" showInputMessage="1" showErrorMessage="1" error="Données non valides" sqref="AH13:AV13" xr:uid="{4980A2CE-39D6-4AAD-B7C4-BDD270E06BF7}"/>
    <dataValidation type="list" allowBlank="1" showInputMessage="1" showErrorMessage="1" promptTitle="Optiion gestion pilotée du PERCO" prompt="Sélectionnez OUI pour activer l'option de gestion pilotée, Attention vous ne pouvez pas investir sur d'autres fonds." sqref="AW65:AW66" xr:uid="{A504EB36-309F-4333-B0DE-F65D392E7D6B}">
      <formula1>$Q$145:$Q$146</formula1>
    </dataValidation>
    <dataValidation type="list" allowBlank="1" showInputMessage="1" showErrorMessage="1" sqref="AN37:AV39" xr:uid="{174D5999-B3E0-4CA0-9013-272CB363D9D2}">
      <formula1>$Q$119:$Q$122</formula1>
    </dataValidation>
    <dataValidation errorStyle="information" allowBlank="1" showInputMessage="1" showErrorMessage="1" error="Données non valides" promptTitle="Données nécessaires" sqref="M21:Y21" xr:uid="{B307F7C2-18C2-48FC-A7A9-622720E57A8C}"/>
    <dataValidation type="list" allowBlank="1" showInputMessage="1" showErrorMessage="1" sqref="C86" xr:uid="{CC6660AC-60F4-4C6E-B53A-C02E7E8AE47B}">
      <formula1>$R$127:$R$128</formula1>
    </dataValidation>
    <dataValidation type="list" allowBlank="1" showInputMessage="1" showErrorMessage="1" promptTitle="Optiion gestion pilotée du PERCO" prompt="Sélectionnez OUI pour activer l'option de gestion pilotée, Attention vous ne pouvez pas investir sur d'autres fonds." sqref="AW73 AW67" xr:uid="{929D7D7E-68A5-4717-A2CC-2EF93512049E}">
      <formula1>$Q$120:$Q$121</formula1>
    </dataValidation>
    <dataValidation allowBlank="1" showErrorMessage="1" promptTitle="Optiion gestion pilotée du PERCO" sqref="AW75 AW85 AW77:AW78" xr:uid="{B3F2C8EF-161D-4C51-AFC2-8E7C8095425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42B0B363-324E-4909-87BC-791E1AE3C072}"/>
    <dataValidation allowBlank="1" showInputMessage="1" showErrorMessage="1" sqref="Z27:IA27 AK18 AN18:AW18 AW13:IA13 AU14" xr:uid="{1A2D9E06-7C6E-47EC-BCBD-B03A059B5C94}"/>
    <dataValidation allowBlank="1" showInputMessage="1" showErrorMessage="1" promptTitle="Numéro sécurité sociale" prompt="Données obligatoires" sqref="AA22 AA6" xr:uid="{06115CC6-DDA9-496D-9C64-37E2DC74D933}"/>
    <dataValidation allowBlank="1" showInputMessage="1" showErrorMessage="1" prompt="Merci d'indiquer vos noms et prénoms en majuscules" sqref="Z7:Z8 Z23 Z10 AB23:AG23" xr:uid="{F3A574B1-4543-41F4-A1B2-88DACEEFBDA6}"/>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5A503E1C-51C7-4792-BC3D-C1B0B871E4CA}">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6255C26E-F8C8-4BD0-86D0-296B5FF91C20}">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41EB01A-B6C6-4DB9-8A59-14194A2D6458}">
          <x14:formula1>
            <xm:f>Données!$C$36:$C$38</xm:f>
          </x14:formula1>
          <xm:sqref>M5:Q5</xm:sqref>
        </x14:dataValidation>
        <x14:dataValidation type="list" allowBlank="1" showInputMessage="1" showErrorMessage="1" xr:uid="{38F8104A-39FA-45F1-A7AC-E1DA936D843C}">
          <x14:formula1>
            <xm:f>Données!$C$32:$C$34</xm:f>
          </x14:formula1>
          <xm:sqref>M17:Y17</xm:sqref>
        </x14:dataValidation>
        <x14:dataValidation type="list" allowBlank="1" showInputMessage="1" showErrorMessage="1" xr:uid="{9D832C01-7AB3-4AC5-BBE4-01BA60DAE8B4}">
          <x14:formula1>
            <xm:f>Données!$C$21:$C$23</xm:f>
          </x14:formula1>
          <xm:sqref>M15:Y15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EF04-9977-48B9-9B88-70EF3C4C1DD9}">
  <sheetPr>
    <pageSetUpPr fitToPage="1"/>
  </sheetPr>
  <dimension ref="B1:CC538"/>
  <sheetViews>
    <sheetView showZeros="0" topLeftCell="A32" zoomScaleNormal="100" workbookViewId="0">
      <selection activeCell="AN46" sqref="AN46:AV64"/>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allowBlank="1" showInputMessage="1" showErrorMessage="1" prompt="Merci d'indiquer vos noms et prénoms en majuscules" sqref="Z7:Z8 Z23 Z10 AB23:AG23" xr:uid="{3AC87C4E-7DDE-4D4D-ABF8-E9B0AFCE86EA}"/>
    <dataValidation allowBlank="1" showInputMessage="1" showErrorMessage="1" promptTitle="Numéro sécurité sociale" prompt="Données obligatoires" sqref="AA22 AA6" xr:uid="{20834058-1C82-4B9A-A9C6-008BE82C97C2}"/>
    <dataValidation allowBlank="1" showInputMessage="1" showErrorMessage="1" sqref="Z27:IA27 AK18 AN18:AW18 AW13:IA13 AU14" xr:uid="{0570F160-2F8A-4955-B8AB-D21A30C24FC9}"/>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47080FF4-8B99-4C45-86F0-2DC847BFA838}"/>
    <dataValidation allowBlank="1" showErrorMessage="1" promptTitle="Optiion gestion pilotée du PERCO" sqref="AW75 AW85 AW77:AW78" xr:uid="{84E11EDF-75AC-4511-AB09-76C424273127}"/>
    <dataValidation type="list" allowBlank="1" showInputMessage="1" showErrorMessage="1" promptTitle="Optiion gestion pilotée du PERCO" prompt="Sélectionnez OUI pour activer l'option de gestion pilotée, Attention vous ne pouvez pas investir sur d'autres fonds." sqref="AW73 AW67" xr:uid="{35442286-5AEE-4688-9496-CA0EA6C5A3EA}">
      <formula1>$Q$120:$Q$121</formula1>
    </dataValidation>
    <dataValidation type="list" allowBlank="1" showInputMessage="1" showErrorMessage="1" sqref="C86" xr:uid="{E8F1067E-E756-43BD-B56E-2AF44E40DA43}">
      <formula1>$R$127:$R$128</formula1>
    </dataValidation>
    <dataValidation errorStyle="information" allowBlank="1" showInputMessage="1" showErrorMessage="1" error="Données non valides" promptTitle="Données nécessaires" sqref="M21:Y21" xr:uid="{C56D6618-3F43-485C-AC23-17D9F21E7B1F}"/>
    <dataValidation type="list" allowBlank="1" showInputMessage="1" showErrorMessage="1" sqref="AN37:AV39" xr:uid="{0CAEF21B-A3AD-45F6-9A19-7021589471B8}">
      <formula1>$Q$119:$Q$122</formula1>
    </dataValidation>
    <dataValidation type="list" allowBlank="1" showInputMessage="1" showErrorMessage="1" promptTitle="Optiion gestion pilotée du PERCO" prompt="Sélectionnez OUI pour activer l'option de gestion pilotée, Attention vous ne pouvez pas investir sur d'autres fonds." sqref="AW65:AW66" xr:uid="{77DFB468-B846-48BB-8763-1580B1EDE762}">
      <formula1>$Q$145:$Q$146</formula1>
    </dataValidation>
    <dataValidation errorStyle="information" allowBlank="1" showInputMessage="1" showErrorMessage="1" error="Données non valides" sqref="AH13:AV13" xr:uid="{FE8D0483-EE7C-400C-ADA5-7F7B8D6C921E}"/>
    <dataValidation type="textLength" allowBlank="1" showInputMessage="1" showErrorMessage="1" prompt="Compris en 13 et 15 caractères (la clé n'est pas obligatoire)_x000a_" sqref="M7:Y7" xr:uid="{2CA4DA67-17F1-44B8-AFE9-7FEA832463D1}">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99943172-549D-4352-B09B-59D2021F339C}">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38C694CB-0320-4DB7-B5FF-1D0B0E9A4D16}">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1D08A4C-BA73-497C-991D-3E636033C4AC}">
          <x14:formula1>
            <xm:f>Données!$C$21:$C$23</xm:f>
          </x14:formula1>
          <xm:sqref>M15:Y15</xm:sqref>
        </x14:dataValidation>
        <x14:dataValidation type="list" allowBlank="1" showInputMessage="1" showErrorMessage="1" xr:uid="{806A72CC-0EB1-491C-A5EE-1281FBFDA195}">
          <x14:formula1>
            <xm:f>Données!$C$32:$C$34</xm:f>
          </x14:formula1>
          <xm:sqref>M17:Y17</xm:sqref>
        </x14:dataValidation>
        <x14:dataValidation type="list" allowBlank="1" showInputMessage="1" showErrorMessage="1" xr:uid="{F350AE68-ACBC-4DBC-8011-D3EB2190D90A}">
          <x14:formula1>
            <xm:f>Données!$C$36:$C$38</xm:f>
          </x14:formula1>
          <xm:sqref>M5:Q5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6695-264F-49A7-BCBE-844E13304D7B}">
  <sheetPr>
    <pageSetUpPr fitToPage="1"/>
  </sheetPr>
  <dimension ref="B1:CC538"/>
  <sheetViews>
    <sheetView showZeros="0" topLeftCell="A32" zoomScaleNormal="100" workbookViewId="0">
      <selection activeCell="B51" sqref="B51:AL61"/>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allowBlank="1" showInputMessage="1" showErrorMessage="1" prompt="Merci d'indiquer vos noms et prénoms en majuscules" sqref="Z7:Z8 Z23 Z10 AB23:AG23" xr:uid="{16BEE178-5246-47A5-AD14-6DA4E073E9C5}"/>
    <dataValidation allowBlank="1" showInputMessage="1" showErrorMessage="1" promptTitle="Numéro sécurité sociale" prompt="Données obligatoires" sqref="AA22 AA6" xr:uid="{2BB5DDC6-8F62-48D7-BD6E-7F108C836170}"/>
    <dataValidation allowBlank="1" showInputMessage="1" showErrorMessage="1" sqref="Z27:IA27 AK18 AN18:AW18 AW13:IA13 AU14" xr:uid="{39A9756E-787F-46AB-B27F-E8B58DFB6F6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6C6D0A38-60F0-4E59-8B9C-898181B71A1C}"/>
    <dataValidation allowBlank="1" showErrorMessage="1" promptTitle="Optiion gestion pilotée du PERCO" sqref="AW75 AW85 AW77:AW78" xr:uid="{6EC7A85C-562F-4CD4-9278-94E8B53A61A9}"/>
    <dataValidation type="list" allowBlank="1" showInputMessage="1" showErrorMessage="1" promptTitle="Optiion gestion pilotée du PERCO" prompt="Sélectionnez OUI pour activer l'option de gestion pilotée, Attention vous ne pouvez pas investir sur d'autres fonds." sqref="AW73 AW67" xr:uid="{4DF54F5D-B80F-4199-8965-FEA960887CFE}">
      <formula1>$Q$120:$Q$121</formula1>
    </dataValidation>
    <dataValidation type="list" allowBlank="1" showInputMessage="1" showErrorMessage="1" sqref="C86" xr:uid="{0C0AE899-97C1-4F78-AD3C-2D922B09E644}">
      <formula1>$R$127:$R$128</formula1>
    </dataValidation>
    <dataValidation errorStyle="information" allowBlank="1" showInputMessage="1" showErrorMessage="1" error="Données non valides" promptTitle="Données nécessaires" sqref="M21:Y21" xr:uid="{6E3262D3-6E6B-46ED-8F6D-33D35BD62369}"/>
    <dataValidation type="list" allowBlank="1" showInputMessage="1" showErrorMessage="1" sqref="AN37:AV39" xr:uid="{3B711B1D-18FA-4C35-BE43-AFD2278D40E1}">
      <formula1>$Q$119:$Q$122</formula1>
    </dataValidation>
    <dataValidation type="list" allowBlank="1" showInputMessage="1" showErrorMessage="1" promptTitle="Optiion gestion pilotée du PERCO" prompt="Sélectionnez OUI pour activer l'option de gestion pilotée, Attention vous ne pouvez pas investir sur d'autres fonds." sqref="AW65:AW66" xr:uid="{9847DD4C-B5BB-476D-8ED8-46018322AE8D}">
      <formula1>$Q$145:$Q$146</formula1>
    </dataValidation>
    <dataValidation errorStyle="information" allowBlank="1" showInputMessage="1" showErrorMessage="1" error="Données non valides" sqref="AH13:AV13" xr:uid="{43FA973B-BE15-41BA-8429-42682D983715}"/>
    <dataValidation type="textLength" allowBlank="1" showInputMessage="1" showErrorMessage="1" prompt="Compris en 13 et 15 caractères (la clé n'est pas obligatoire)_x000a_" sqref="M7:Y7" xr:uid="{8E38964B-6428-4CA2-BC95-7CC9F7D355D1}">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04366DBD-8BDB-4AA1-8AD9-79D0701DD044}">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BA318233-F91D-4BAA-83F6-520D1DBEE3E5}">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570A5DB-87A5-456C-86DF-4345D90CA516}">
          <x14:formula1>
            <xm:f>Données!$C$21:$C$23</xm:f>
          </x14:formula1>
          <xm:sqref>M15:Y15</xm:sqref>
        </x14:dataValidation>
        <x14:dataValidation type="list" allowBlank="1" showInputMessage="1" showErrorMessage="1" xr:uid="{9D6ADB16-CE2B-4143-B5B7-577CFE88181B}">
          <x14:formula1>
            <xm:f>Données!$C$32:$C$34</xm:f>
          </x14:formula1>
          <xm:sqref>M17:Y17</xm:sqref>
        </x14:dataValidation>
        <x14:dataValidation type="list" allowBlank="1" showInputMessage="1" showErrorMessage="1" xr:uid="{AC484257-6D57-4C93-9E7B-3F7DF4D30BDE}">
          <x14:formula1>
            <xm:f>Données!$C$36:$C$38</xm:f>
          </x14:formula1>
          <xm:sqref>M5:Q5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0EF3-0DE0-487A-981A-867678C59F08}">
  <sheetPr>
    <pageSetUpPr fitToPage="1"/>
  </sheetPr>
  <dimension ref="B1:CC538"/>
  <sheetViews>
    <sheetView showZeros="0" topLeftCell="A32" zoomScaleNormal="100" workbookViewId="0">
      <selection activeCell="AN46" sqref="AN46:AV64"/>
    </sheetView>
  </sheetViews>
  <sheetFormatPr baseColWidth="10" defaultColWidth="2.7109375" defaultRowHeight="15" x14ac:dyDescent="0.25"/>
  <cols>
    <col min="1" max="2" width="2.7109375" style="140"/>
    <col min="3" max="3" width="3.140625" style="140" customWidth="1"/>
    <col min="4" max="6" width="1.140625" style="140" customWidth="1"/>
    <col min="7" max="10" width="2.85546875" style="140" customWidth="1"/>
    <col min="11" max="11" width="2.7109375" style="140" customWidth="1"/>
    <col min="12" max="12" width="5.85546875" style="140" customWidth="1"/>
    <col min="13" max="16" width="2.85546875" style="140" customWidth="1"/>
    <col min="17" max="17" width="3.5703125" style="140" customWidth="1"/>
    <col min="18" max="22" width="2.85546875" style="140" customWidth="1"/>
    <col min="23" max="23" width="10.42578125" style="140" customWidth="1"/>
    <col min="24" max="24" width="3.42578125" style="140" customWidth="1"/>
    <col min="25" max="25" width="13" style="140" customWidth="1"/>
    <col min="26" max="26" width="3.5703125" style="140" customWidth="1"/>
    <col min="27" max="27" width="4.42578125" style="140" customWidth="1"/>
    <col min="28" max="28" width="2.85546875" style="140" customWidth="1"/>
    <col min="29" max="30" width="4.7109375" style="140" customWidth="1"/>
    <col min="31" max="31" width="10.42578125" style="140" customWidth="1"/>
    <col min="32" max="33" width="2.85546875" style="140" customWidth="1"/>
    <col min="34" max="34" width="5.85546875" style="140" customWidth="1"/>
    <col min="35" max="35" width="2.28515625" style="140" customWidth="1"/>
    <col min="36" max="36" width="2.42578125" style="140" customWidth="1"/>
    <col min="37" max="37" width="7.85546875" style="140" customWidth="1"/>
    <col min="38" max="39" width="4.42578125" style="140" customWidth="1"/>
    <col min="40" max="40" width="3.85546875" style="140" customWidth="1"/>
    <col min="41" max="41" width="1.7109375" style="140" customWidth="1"/>
    <col min="42" max="45" width="2.85546875" style="140" customWidth="1"/>
    <col min="46" max="46" width="6.42578125" style="140" customWidth="1"/>
    <col min="47" max="48" width="2.7109375" style="140"/>
    <col min="49" max="49" width="3.28515625" style="140" customWidth="1"/>
    <col min="50" max="50" width="2.85546875" style="140" customWidth="1"/>
    <col min="51" max="51" width="2.7109375" style="140"/>
    <col min="52" max="52" width="5.7109375" style="140" customWidth="1"/>
    <col min="53" max="16384" width="2.7109375" style="140"/>
  </cols>
  <sheetData>
    <row r="1" spans="2:51" s="132" customFormat="1" ht="33.75" customHeight="1" x14ac:dyDescent="0.25">
      <c r="B1" s="508" t="s">
        <v>51</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row>
    <row r="2" spans="2:51" s="133" customFormat="1" ht="7.5" customHeight="1" x14ac:dyDescent="0.2">
      <c r="C2" s="134"/>
      <c r="D2" s="135"/>
      <c r="E2" s="135"/>
      <c r="F2" s="135"/>
      <c r="G2" s="135"/>
      <c r="H2" s="135"/>
      <c r="I2" s="135"/>
      <c r="J2" s="135"/>
      <c r="K2" s="135"/>
      <c r="L2" s="135"/>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7"/>
      <c r="AX2" s="137"/>
      <c r="AY2" s="137"/>
    </row>
    <row r="3" spans="2:51" s="139" customFormat="1" ht="19.5" customHeight="1" x14ac:dyDescent="0.25">
      <c r="B3" s="426" t="s">
        <v>66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138"/>
      <c r="AY3" s="138"/>
    </row>
    <row r="4" spans="2:51" ht="3.75" customHeight="1" x14ac:dyDescent="0.25">
      <c r="B4" s="267"/>
      <c r="C4" s="268"/>
      <c r="D4" s="268"/>
      <c r="E4" s="268"/>
      <c r="F4" s="268"/>
      <c r="G4" s="269"/>
      <c r="H4" s="269"/>
      <c r="I4" s="269"/>
      <c r="J4" s="269"/>
      <c r="K4" s="269"/>
      <c r="L4" s="269"/>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70"/>
      <c r="AX4" s="138"/>
      <c r="AY4" s="138"/>
    </row>
    <row r="5" spans="2:51" ht="18" customHeight="1" x14ac:dyDescent="0.25">
      <c r="B5" s="267"/>
      <c r="C5" s="271" t="s">
        <v>149</v>
      </c>
      <c r="D5" s="272"/>
      <c r="E5" s="272"/>
      <c r="F5" s="273"/>
      <c r="G5" s="274"/>
      <c r="H5" s="274"/>
      <c r="I5" s="274"/>
      <c r="J5" s="274"/>
      <c r="K5" s="274"/>
      <c r="L5" s="274"/>
      <c r="M5" s="510"/>
      <c r="N5" s="511"/>
      <c r="O5" s="511"/>
      <c r="P5" s="511"/>
      <c r="Q5" s="512"/>
      <c r="R5" s="509" t="s">
        <v>52</v>
      </c>
      <c r="S5" s="509"/>
      <c r="T5" s="442"/>
      <c r="U5" s="443"/>
      <c r="V5" s="443"/>
      <c r="W5" s="443"/>
      <c r="X5" s="443"/>
      <c r="Y5" s="444"/>
      <c r="Z5" s="275"/>
      <c r="AA5" s="271"/>
      <c r="AB5" s="271" t="s">
        <v>53</v>
      </c>
      <c r="AC5" s="267"/>
      <c r="AD5" s="275"/>
      <c r="AE5" s="267"/>
      <c r="AF5" s="265"/>
      <c r="AG5" s="265"/>
      <c r="AH5" s="499"/>
      <c r="AI5" s="500"/>
      <c r="AJ5" s="500"/>
      <c r="AK5" s="500"/>
      <c r="AL5" s="500"/>
      <c r="AM5" s="500"/>
      <c r="AN5" s="500"/>
      <c r="AO5" s="500"/>
      <c r="AP5" s="500"/>
      <c r="AQ5" s="500"/>
      <c r="AR5" s="500"/>
      <c r="AS5" s="500"/>
      <c r="AT5" s="500"/>
      <c r="AU5" s="500"/>
      <c r="AV5" s="501"/>
      <c r="AW5" s="270"/>
    </row>
    <row r="6" spans="2:51" ht="3.75" customHeight="1" x14ac:dyDescent="0.25">
      <c r="B6" s="267"/>
      <c r="C6" s="271"/>
      <c r="D6" s="272"/>
      <c r="E6" s="272"/>
      <c r="F6" s="273"/>
      <c r="G6" s="274"/>
      <c r="H6" s="274"/>
      <c r="I6" s="274"/>
      <c r="J6" s="274"/>
      <c r="K6" s="274"/>
      <c r="L6" s="274"/>
      <c r="M6" s="265"/>
      <c r="N6" s="265"/>
      <c r="O6" s="265"/>
      <c r="P6" s="265"/>
      <c r="Q6" s="265"/>
      <c r="R6" s="265"/>
      <c r="S6" s="265"/>
      <c r="T6" s="265"/>
      <c r="U6" s="265"/>
      <c r="V6" s="265"/>
      <c r="W6" s="265"/>
      <c r="X6" s="265"/>
      <c r="Y6" s="265"/>
      <c r="Z6" s="265"/>
      <c r="AA6" s="265"/>
      <c r="AB6" s="244"/>
      <c r="AC6" s="265"/>
      <c r="AD6" s="265"/>
      <c r="AE6" s="265"/>
      <c r="AF6" s="265"/>
      <c r="AG6" s="265"/>
      <c r="AH6" s="265"/>
      <c r="AI6" s="265"/>
      <c r="AJ6" s="265"/>
      <c r="AK6" s="265"/>
      <c r="AL6" s="265"/>
      <c r="AM6" s="265"/>
      <c r="AN6" s="265"/>
      <c r="AO6" s="265"/>
      <c r="AP6" s="265"/>
      <c r="AQ6" s="265"/>
      <c r="AR6" s="265"/>
      <c r="AS6" s="265"/>
      <c r="AT6" s="265"/>
      <c r="AU6" s="265"/>
      <c r="AV6" s="265"/>
      <c r="AW6" s="270"/>
      <c r="AX6" s="138"/>
      <c r="AY6" s="138"/>
    </row>
    <row r="7" spans="2:51" ht="18" customHeight="1" x14ac:dyDescent="0.25">
      <c r="B7" s="267"/>
      <c r="C7" s="271" t="s">
        <v>150</v>
      </c>
      <c r="D7" s="272"/>
      <c r="E7" s="272"/>
      <c r="F7" s="273"/>
      <c r="G7" s="276"/>
      <c r="H7" s="276"/>
      <c r="I7" s="276"/>
      <c r="J7" s="276"/>
      <c r="K7" s="276"/>
      <c r="L7" s="277"/>
      <c r="M7" s="496"/>
      <c r="N7" s="497"/>
      <c r="O7" s="497"/>
      <c r="P7" s="497"/>
      <c r="Q7" s="497"/>
      <c r="R7" s="497"/>
      <c r="S7" s="497"/>
      <c r="T7" s="497"/>
      <c r="U7" s="497"/>
      <c r="V7" s="497"/>
      <c r="W7" s="497"/>
      <c r="X7" s="497"/>
      <c r="Y7" s="498"/>
      <c r="Z7" s="278"/>
      <c r="AA7" s="273"/>
      <c r="AB7" s="279" t="s">
        <v>108</v>
      </c>
      <c r="AC7" s="273"/>
      <c r="AD7" s="273"/>
      <c r="AE7" s="273"/>
      <c r="AF7" s="265"/>
      <c r="AG7" s="265"/>
      <c r="AH7" s="499"/>
      <c r="AI7" s="500"/>
      <c r="AJ7" s="500"/>
      <c r="AK7" s="500"/>
      <c r="AL7" s="500"/>
      <c r="AM7" s="500"/>
      <c r="AN7" s="500"/>
      <c r="AO7" s="500"/>
      <c r="AP7" s="500"/>
      <c r="AQ7" s="500"/>
      <c r="AR7" s="500"/>
      <c r="AS7" s="500"/>
      <c r="AT7" s="500"/>
      <c r="AU7" s="500"/>
      <c r="AV7" s="501"/>
      <c r="AW7" s="270"/>
      <c r="AX7" s="138"/>
      <c r="AY7" s="138"/>
    </row>
    <row r="8" spans="2:51" ht="3.75" customHeight="1" x14ac:dyDescent="0.25">
      <c r="B8" s="267"/>
      <c r="C8" s="271"/>
      <c r="D8" s="272"/>
      <c r="E8" s="272"/>
      <c r="F8" s="273"/>
      <c r="G8" s="265"/>
      <c r="H8" s="265"/>
      <c r="I8" s="265"/>
      <c r="J8" s="265"/>
      <c r="K8" s="265"/>
      <c r="L8" s="265"/>
      <c r="M8" s="265"/>
      <c r="N8" s="265"/>
      <c r="O8" s="265"/>
      <c r="P8" s="265"/>
      <c r="Q8" s="265"/>
      <c r="R8" s="265"/>
      <c r="S8" s="265"/>
      <c r="T8" s="265"/>
      <c r="U8" s="265"/>
      <c r="V8" s="265"/>
      <c r="W8" s="265"/>
      <c r="X8" s="265"/>
      <c r="Y8" s="265"/>
      <c r="Z8" s="278"/>
      <c r="AA8" s="265"/>
      <c r="AB8" s="244"/>
      <c r="AC8" s="265"/>
      <c r="AD8" s="265"/>
      <c r="AE8" s="273"/>
      <c r="AF8" s="265"/>
      <c r="AG8" s="265"/>
      <c r="AH8" s="265"/>
      <c r="AI8" s="265"/>
      <c r="AJ8" s="265"/>
      <c r="AK8" s="265"/>
      <c r="AL8" s="265"/>
      <c r="AM8" s="265"/>
      <c r="AN8" s="265"/>
      <c r="AO8" s="265"/>
      <c r="AP8" s="265"/>
      <c r="AQ8" s="265"/>
      <c r="AR8" s="265"/>
      <c r="AS8" s="265"/>
      <c r="AT8" s="265"/>
      <c r="AU8" s="265"/>
      <c r="AV8" s="265"/>
      <c r="AW8" s="270"/>
      <c r="AX8" s="138"/>
      <c r="AY8" s="138"/>
    </row>
    <row r="9" spans="2:51" ht="18" customHeight="1" x14ac:dyDescent="0.25">
      <c r="B9" s="267"/>
      <c r="C9" s="271" t="s">
        <v>109</v>
      </c>
      <c r="D9" s="272"/>
      <c r="E9" s="272"/>
      <c r="F9" s="273"/>
      <c r="G9" s="276"/>
      <c r="H9" s="276"/>
      <c r="I9" s="276"/>
      <c r="J9" s="276"/>
      <c r="K9" s="276"/>
      <c r="L9" s="276"/>
      <c r="M9" s="513"/>
      <c r="N9" s="514"/>
      <c r="O9" s="514"/>
      <c r="P9" s="514"/>
      <c r="Q9" s="515"/>
      <c r="R9" s="257" t="s">
        <v>110</v>
      </c>
      <c r="S9" s="257"/>
      <c r="T9" s="257"/>
      <c r="U9" s="257"/>
      <c r="V9" s="257"/>
      <c r="W9" s="257"/>
      <c r="X9" s="271"/>
      <c r="Y9" s="240"/>
      <c r="Z9" s="280"/>
      <c r="AA9" s="280"/>
      <c r="AB9" s="281" t="s">
        <v>111</v>
      </c>
      <c r="AC9" s="280"/>
      <c r="AD9" s="280"/>
      <c r="AE9" s="273"/>
      <c r="AF9" s="265"/>
      <c r="AG9" s="265"/>
      <c r="AH9" s="499"/>
      <c r="AI9" s="500"/>
      <c r="AJ9" s="500"/>
      <c r="AK9" s="500"/>
      <c r="AL9" s="500"/>
      <c r="AM9" s="500"/>
      <c r="AN9" s="500"/>
      <c r="AO9" s="500"/>
      <c r="AP9" s="500"/>
      <c r="AQ9" s="500"/>
      <c r="AR9" s="500"/>
      <c r="AS9" s="500"/>
      <c r="AT9" s="500"/>
      <c r="AU9" s="500"/>
      <c r="AV9" s="501"/>
      <c r="AW9" s="270"/>
      <c r="AX9" s="138"/>
      <c r="AY9" s="138"/>
    </row>
    <row r="10" spans="2:51" ht="3.75" customHeight="1" x14ac:dyDescent="0.25">
      <c r="B10" s="267"/>
      <c r="C10" s="271"/>
      <c r="D10" s="272"/>
      <c r="E10" s="272"/>
      <c r="F10" s="273"/>
      <c r="G10" s="265"/>
      <c r="H10" s="265"/>
      <c r="I10" s="265"/>
      <c r="J10" s="265"/>
      <c r="K10" s="265"/>
      <c r="L10" s="265"/>
      <c r="M10" s="265"/>
      <c r="N10" s="265"/>
      <c r="O10" s="265"/>
      <c r="P10" s="265"/>
      <c r="Q10" s="265"/>
      <c r="R10" s="265"/>
      <c r="S10" s="265"/>
      <c r="T10" s="265"/>
      <c r="U10" s="265"/>
      <c r="V10" s="265"/>
      <c r="W10" s="265"/>
      <c r="X10" s="265"/>
      <c r="Y10" s="265"/>
      <c r="Z10" s="278"/>
      <c r="AA10" s="265"/>
      <c r="AB10" s="244"/>
      <c r="AC10" s="265"/>
      <c r="AD10" s="265"/>
      <c r="AE10" s="273"/>
      <c r="AF10" s="265"/>
      <c r="AG10" s="265"/>
      <c r="AH10" s="265"/>
      <c r="AI10" s="265"/>
      <c r="AJ10" s="265"/>
      <c r="AK10" s="265"/>
      <c r="AL10" s="265"/>
      <c r="AM10" s="265"/>
      <c r="AN10" s="265"/>
      <c r="AO10" s="265"/>
      <c r="AP10" s="265"/>
      <c r="AQ10" s="265"/>
      <c r="AR10" s="265"/>
      <c r="AS10" s="265"/>
      <c r="AT10" s="265"/>
      <c r="AU10" s="265"/>
      <c r="AV10" s="265"/>
      <c r="AW10" s="270"/>
      <c r="AX10" s="138"/>
      <c r="AY10" s="138"/>
    </row>
    <row r="11" spans="2:51" ht="18" customHeight="1" x14ac:dyDescent="0.25">
      <c r="B11" s="267"/>
      <c r="C11" s="271" t="s">
        <v>151</v>
      </c>
      <c r="D11" s="272"/>
      <c r="E11" s="272"/>
      <c r="F11" s="273"/>
      <c r="G11" s="276"/>
      <c r="H11" s="276"/>
      <c r="I11" s="276"/>
      <c r="J11" s="276"/>
      <c r="K11" s="276"/>
      <c r="L11" s="276"/>
      <c r="M11" s="496"/>
      <c r="N11" s="497"/>
      <c r="O11" s="497"/>
      <c r="P11" s="497"/>
      <c r="Q11" s="497"/>
      <c r="R11" s="497"/>
      <c r="S11" s="497"/>
      <c r="T11" s="497"/>
      <c r="U11" s="497"/>
      <c r="V11" s="497"/>
      <c r="W11" s="497"/>
      <c r="X11" s="497"/>
      <c r="Y11" s="498"/>
      <c r="Z11" s="280"/>
      <c r="AA11" s="280"/>
      <c r="AB11" s="244" t="s">
        <v>112</v>
      </c>
      <c r="AC11" s="280"/>
      <c r="AD11" s="280"/>
      <c r="AE11" s="273"/>
      <c r="AF11" s="265"/>
      <c r="AG11" s="265"/>
      <c r="AH11" s="496"/>
      <c r="AI11" s="497"/>
      <c r="AJ11" s="497"/>
      <c r="AK11" s="497"/>
      <c r="AL11" s="497"/>
      <c r="AM11" s="497"/>
      <c r="AN11" s="497"/>
      <c r="AO11" s="497"/>
      <c r="AP11" s="497"/>
      <c r="AQ11" s="497"/>
      <c r="AR11" s="497"/>
      <c r="AS11" s="497"/>
      <c r="AT11" s="497"/>
      <c r="AU11" s="497"/>
      <c r="AV11" s="498"/>
      <c r="AW11" s="270"/>
      <c r="AX11" s="138"/>
      <c r="AY11" s="138"/>
    </row>
    <row r="12" spans="2:51" ht="3.75" customHeight="1" x14ac:dyDescent="0.25">
      <c r="B12" s="267"/>
      <c r="C12" s="271"/>
      <c r="D12" s="272"/>
      <c r="E12" s="272"/>
      <c r="F12" s="273"/>
      <c r="G12" s="276"/>
      <c r="H12" s="276"/>
      <c r="I12" s="276"/>
      <c r="J12" s="276"/>
      <c r="K12" s="276"/>
      <c r="L12" s="276"/>
      <c r="M12" s="282"/>
      <c r="N12" s="282"/>
      <c r="O12" s="282"/>
      <c r="P12" s="282"/>
      <c r="Q12" s="282"/>
      <c r="R12" s="282"/>
      <c r="S12" s="282"/>
      <c r="T12" s="282"/>
      <c r="U12" s="282"/>
      <c r="V12" s="282"/>
      <c r="W12" s="282"/>
      <c r="X12" s="282"/>
      <c r="Y12" s="282"/>
      <c r="Z12" s="280"/>
      <c r="AA12" s="280"/>
      <c r="AB12" s="282"/>
      <c r="AC12" s="282"/>
      <c r="AD12" s="282"/>
      <c r="AE12" s="273"/>
      <c r="AF12" s="265"/>
      <c r="AG12" s="282"/>
      <c r="AH12" s="282"/>
      <c r="AI12" s="282"/>
      <c r="AJ12" s="282"/>
      <c r="AK12" s="282"/>
      <c r="AL12" s="282"/>
      <c r="AM12" s="282"/>
      <c r="AN12" s="282"/>
      <c r="AO12" s="282"/>
      <c r="AP12" s="282"/>
      <c r="AQ12" s="282"/>
      <c r="AR12" s="282"/>
      <c r="AS12" s="282"/>
      <c r="AT12" s="282"/>
      <c r="AU12" s="282"/>
      <c r="AV12" s="282"/>
      <c r="AW12" s="270"/>
      <c r="AX12" s="138"/>
      <c r="AY12" s="138"/>
    </row>
    <row r="13" spans="2:51" ht="19.5" customHeight="1" x14ac:dyDescent="0.25">
      <c r="B13" s="267"/>
      <c r="C13" s="271" t="s">
        <v>2</v>
      </c>
      <c r="D13" s="272"/>
      <c r="E13" s="272"/>
      <c r="F13" s="273"/>
      <c r="G13" s="265"/>
      <c r="H13" s="265"/>
      <c r="I13" s="265"/>
      <c r="J13" s="265"/>
      <c r="K13" s="265"/>
      <c r="L13" s="265"/>
      <c r="M13" s="496"/>
      <c r="N13" s="497"/>
      <c r="O13" s="497"/>
      <c r="P13" s="497"/>
      <c r="Q13" s="498"/>
      <c r="R13" s="509" t="s">
        <v>40</v>
      </c>
      <c r="S13" s="509"/>
      <c r="T13" s="442"/>
      <c r="U13" s="443"/>
      <c r="V13" s="443"/>
      <c r="W13" s="443"/>
      <c r="X13" s="443"/>
      <c r="Y13" s="444"/>
      <c r="Z13" s="280"/>
      <c r="AA13" s="280"/>
      <c r="AB13" s="283" t="s">
        <v>54</v>
      </c>
      <c r="AC13" s="284"/>
      <c r="AD13" s="284"/>
      <c r="AE13" s="273"/>
      <c r="AF13" s="284"/>
      <c r="AG13" s="284"/>
      <c r="AH13" s="505"/>
      <c r="AI13" s="506"/>
      <c r="AJ13" s="506"/>
      <c r="AK13" s="506"/>
      <c r="AL13" s="506"/>
      <c r="AM13" s="506"/>
      <c r="AN13" s="506"/>
      <c r="AO13" s="506"/>
      <c r="AP13" s="506"/>
      <c r="AQ13" s="506"/>
      <c r="AR13" s="506"/>
      <c r="AS13" s="506"/>
      <c r="AT13" s="506"/>
      <c r="AU13" s="506"/>
      <c r="AV13" s="507"/>
      <c r="AW13" s="270"/>
      <c r="AX13" s="141"/>
      <c r="AY13" s="138"/>
    </row>
    <row r="14" spans="2:51" ht="3.75" customHeight="1" x14ac:dyDescent="0.25">
      <c r="B14" s="267"/>
      <c r="C14" s="271"/>
      <c r="D14" s="272"/>
      <c r="E14" s="272"/>
      <c r="F14" s="273"/>
      <c r="G14" s="265"/>
      <c r="H14" s="265"/>
      <c r="I14" s="265"/>
      <c r="J14" s="265"/>
      <c r="K14" s="265"/>
      <c r="L14" s="265"/>
      <c r="M14" s="265"/>
      <c r="N14" s="265"/>
      <c r="O14" s="265"/>
      <c r="P14" s="265"/>
      <c r="Q14" s="265"/>
      <c r="R14" s="265"/>
      <c r="S14" s="265"/>
      <c r="T14" s="265"/>
      <c r="U14" s="265"/>
      <c r="V14" s="265"/>
      <c r="W14" s="265"/>
      <c r="X14" s="265"/>
      <c r="Y14" s="265"/>
      <c r="Z14" s="280"/>
      <c r="AA14" s="265"/>
      <c r="AB14" s="244"/>
      <c r="AC14" s="265"/>
      <c r="AD14" s="265"/>
      <c r="AE14" s="273"/>
      <c r="AF14" s="265"/>
      <c r="AG14" s="267"/>
      <c r="AH14" s="265"/>
      <c r="AI14" s="265"/>
      <c r="AJ14" s="265"/>
      <c r="AK14" s="265"/>
      <c r="AL14" s="265"/>
      <c r="AM14" s="265"/>
      <c r="AN14" s="265"/>
      <c r="AO14" s="265"/>
      <c r="AP14" s="265"/>
      <c r="AQ14" s="265"/>
      <c r="AR14" s="265"/>
      <c r="AS14" s="265"/>
      <c r="AT14" s="265"/>
      <c r="AU14" s="265"/>
      <c r="AV14" s="265"/>
      <c r="AW14" s="270"/>
      <c r="AX14" s="141"/>
      <c r="AY14" s="138"/>
    </row>
    <row r="15" spans="2:51" ht="19.5" customHeight="1" x14ac:dyDescent="0.2">
      <c r="B15" s="267"/>
      <c r="C15" s="257" t="s">
        <v>36</v>
      </c>
      <c r="D15" s="272"/>
      <c r="E15" s="272"/>
      <c r="F15" s="273"/>
      <c r="G15" s="285"/>
      <c r="H15" s="285"/>
      <c r="I15" s="285"/>
      <c r="J15" s="285"/>
      <c r="K15" s="285"/>
      <c r="L15" s="285"/>
      <c r="M15" s="442"/>
      <c r="N15" s="443"/>
      <c r="O15" s="443"/>
      <c r="P15" s="443"/>
      <c r="Q15" s="443"/>
      <c r="R15" s="443"/>
      <c r="S15" s="443"/>
      <c r="T15" s="443"/>
      <c r="U15" s="443"/>
      <c r="V15" s="443"/>
      <c r="W15" s="443"/>
      <c r="X15" s="443"/>
      <c r="Y15" s="444"/>
      <c r="Z15" s="286"/>
      <c r="AA15" s="287"/>
      <c r="AB15" s="288" t="s">
        <v>152</v>
      </c>
      <c r="AC15" s="289"/>
      <c r="AD15" s="290"/>
      <c r="AE15" s="273"/>
      <c r="AF15" s="291"/>
      <c r="AG15" s="267"/>
      <c r="AH15" s="499"/>
      <c r="AI15" s="500"/>
      <c r="AJ15" s="500"/>
      <c r="AK15" s="500"/>
      <c r="AL15" s="500"/>
      <c r="AM15" s="500"/>
      <c r="AN15" s="500"/>
      <c r="AO15" s="500"/>
      <c r="AP15" s="500"/>
      <c r="AQ15" s="500"/>
      <c r="AR15" s="500"/>
      <c r="AS15" s="500"/>
      <c r="AT15" s="500"/>
      <c r="AU15" s="500"/>
      <c r="AV15" s="501"/>
      <c r="AW15" s="270"/>
      <c r="AX15" s="138"/>
      <c r="AY15" s="138"/>
    </row>
    <row r="16" spans="2:51" ht="3.75" customHeight="1" x14ac:dyDescent="0.2">
      <c r="B16" s="267"/>
      <c r="C16" s="267"/>
      <c r="D16" s="292"/>
      <c r="E16" s="292"/>
      <c r="F16" s="292"/>
      <c r="G16" s="292"/>
      <c r="H16" s="292"/>
      <c r="I16" s="292"/>
      <c r="J16" s="292"/>
      <c r="K16" s="292"/>
      <c r="L16" s="292"/>
      <c r="M16" s="293"/>
      <c r="N16" s="293"/>
      <c r="O16" s="293"/>
      <c r="P16" s="293"/>
      <c r="Q16" s="293"/>
      <c r="R16" s="293"/>
      <c r="S16" s="293"/>
      <c r="T16" s="293"/>
      <c r="U16" s="293"/>
      <c r="V16" s="293"/>
      <c r="W16" s="293"/>
      <c r="X16" s="293"/>
      <c r="Y16" s="293"/>
      <c r="Z16" s="292"/>
      <c r="AA16" s="292"/>
      <c r="AB16" s="292"/>
      <c r="AC16" s="292"/>
      <c r="AD16" s="292"/>
      <c r="AE16" s="291"/>
      <c r="AF16" s="291"/>
      <c r="AG16" s="291"/>
      <c r="AH16" s="291"/>
      <c r="AI16" s="291"/>
      <c r="AJ16" s="291"/>
      <c r="AK16" s="291"/>
      <c r="AL16" s="291"/>
      <c r="AM16" s="291"/>
      <c r="AN16" s="291"/>
      <c r="AO16" s="291"/>
      <c r="AP16" s="291"/>
      <c r="AQ16" s="291"/>
      <c r="AR16" s="291"/>
      <c r="AS16" s="291"/>
      <c r="AT16" s="291"/>
      <c r="AU16" s="291"/>
      <c r="AV16" s="291"/>
      <c r="AW16" s="270"/>
      <c r="AX16" s="138"/>
      <c r="AY16" s="138"/>
    </row>
    <row r="17" spans="2:52" ht="19.5" customHeight="1" x14ac:dyDescent="0.2">
      <c r="B17" s="267"/>
      <c r="C17" s="257" t="s">
        <v>175</v>
      </c>
      <c r="D17" s="272"/>
      <c r="E17" s="272"/>
      <c r="F17" s="273"/>
      <c r="G17" s="285"/>
      <c r="H17" s="285"/>
      <c r="I17" s="285"/>
      <c r="J17" s="285"/>
      <c r="K17" s="285"/>
      <c r="L17" s="285"/>
      <c r="M17" s="442"/>
      <c r="N17" s="443"/>
      <c r="O17" s="443"/>
      <c r="P17" s="443"/>
      <c r="Q17" s="443"/>
      <c r="R17" s="443"/>
      <c r="S17" s="443"/>
      <c r="T17" s="443"/>
      <c r="U17" s="443"/>
      <c r="V17" s="443"/>
      <c r="W17" s="443"/>
      <c r="X17" s="443"/>
      <c r="Y17" s="444"/>
      <c r="Z17" s="294" t="s">
        <v>177</v>
      </c>
      <c r="AA17" s="287"/>
      <c r="AB17" s="294"/>
      <c r="AC17" s="289"/>
      <c r="AD17" s="290"/>
      <c r="AE17" s="273"/>
      <c r="AF17" s="291"/>
      <c r="AG17" s="267"/>
      <c r="AH17" s="267"/>
      <c r="AI17" s="267"/>
      <c r="AJ17" s="267"/>
      <c r="AK17" s="267"/>
      <c r="AL17" s="267"/>
      <c r="AM17" s="267"/>
      <c r="AN17" s="267"/>
      <c r="AO17" s="267"/>
      <c r="AP17" s="267"/>
      <c r="AQ17" s="267"/>
      <c r="AR17" s="267"/>
      <c r="AS17" s="267"/>
      <c r="AT17" s="267"/>
      <c r="AU17" s="267"/>
      <c r="AV17" s="267"/>
      <c r="AW17" s="270"/>
      <c r="AX17" s="138"/>
      <c r="AY17" s="138"/>
    </row>
    <row r="18" spans="2:52" ht="17.25" customHeight="1" x14ac:dyDescent="0.25">
      <c r="C18" s="141"/>
      <c r="D18" s="142"/>
      <c r="E18" s="142"/>
      <c r="F18" s="142"/>
      <c r="G18" s="143"/>
      <c r="H18" s="143"/>
      <c r="I18" s="143"/>
      <c r="J18" s="143"/>
      <c r="K18" s="143"/>
      <c r="L18" s="143"/>
      <c r="M18" s="241" t="str">
        <f>+IF(AND($AH$23="Prime de partage de la valeur",$M$15="Non salarié"),"Attention, la prime de partage de la valeur n’est pas accessible aux travailleurs non-salariés.","")</f>
        <v/>
      </c>
      <c r="N18" s="144"/>
      <c r="O18" s="144"/>
      <c r="P18" s="144"/>
      <c r="Q18" s="144"/>
      <c r="R18" s="141"/>
      <c r="S18" s="145"/>
      <c r="T18" s="145"/>
      <c r="U18" s="145"/>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38"/>
      <c r="AX18" s="138"/>
      <c r="AY18" s="138"/>
      <c r="AZ18" s="138"/>
    </row>
    <row r="19" spans="2:52" s="139" customFormat="1" ht="20.25" customHeight="1" x14ac:dyDescent="0.25">
      <c r="B19" s="474" t="s">
        <v>67</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138"/>
      <c r="AY19" s="138"/>
    </row>
    <row r="20" spans="2:52" ht="3.75" customHeight="1" x14ac:dyDescent="0.25">
      <c r="B20" s="296"/>
      <c r="C20" s="297"/>
      <c r="D20" s="297"/>
      <c r="E20" s="297"/>
      <c r="F20" s="297"/>
      <c r="G20" s="298"/>
      <c r="H20" s="298"/>
      <c r="I20" s="298"/>
      <c r="J20" s="298"/>
      <c r="K20" s="298"/>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300"/>
      <c r="AX20" s="138"/>
      <c r="AY20" s="138"/>
    </row>
    <row r="21" spans="2:52" ht="18" customHeight="1" x14ac:dyDescent="0.2">
      <c r="B21" s="296"/>
      <c r="C21" s="301" t="s">
        <v>1</v>
      </c>
      <c r="D21" s="302"/>
      <c r="E21" s="302"/>
      <c r="F21" s="302"/>
      <c r="G21" s="303"/>
      <c r="H21" s="303"/>
      <c r="I21" s="303"/>
      <c r="J21" s="303"/>
      <c r="K21" s="303"/>
      <c r="L21" s="303"/>
      <c r="M21" s="537">
        <f>'Informations Entreprise'!$L$9</f>
        <v>0</v>
      </c>
      <c r="N21" s="538"/>
      <c r="O21" s="538"/>
      <c r="P21" s="538"/>
      <c r="Q21" s="538"/>
      <c r="R21" s="538"/>
      <c r="S21" s="538"/>
      <c r="T21" s="538"/>
      <c r="U21" s="538"/>
      <c r="V21" s="538"/>
      <c r="W21" s="538"/>
      <c r="X21" s="538"/>
      <c r="Y21" s="539"/>
      <c r="Z21" s="304"/>
      <c r="AA21" s="304"/>
      <c r="AB21" s="305" t="s">
        <v>68</v>
      </c>
      <c r="AC21" s="296"/>
      <c r="AD21" s="296"/>
      <c r="AE21" s="296"/>
      <c r="AF21" s="296"/>
      <c r="AG21" s="296"/>
      <c r="AH21" s="540">
        <f>'Informations Entreprise'!BA9</f>
        <v>0</v>
      </c>
      <c r="AI21" s="541"/>
      <c r="AJ21" s="541"/>
      <c r="AK21" s="541"/>
      <c r="AL21" s="541"/>
      <c r="AM21" s="541"/>
      <c r="AN21" s="541"/>
      <c r="AO21" s="541"/>
      <c r="AP21" s="541"/>
      <c r="AQ21" s="541"/>
      <c r="AR21" s="541"/>
      <c r="AS21" s="541"/>
      <c r="AT21" s="541"/>
      <c r="AU21" s="541"/>
      <c r="AV21" s="542"/>
      <c r="AW21" s="300"/>
    </row>
    <row r="22" spans="2:52" ht="3.75" customHeight="1" x14ac:dyDescent="0.25">
      <c r="B22" s="296"/>
      <c r="C22" s="301"/>
      <c r="D22" s="302"/>
      <c r="E22" s="302"/>
      <c r="F22" s="302"/>
      <c r="G22" s="303"/>
      <c r="H22" s="303"/>
      <c r="I22" s="303"/>
      <c r="J22" s="303"/>
      <c r="K22" s="303"/>
      <c r="L22" s="303"/>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300"/>
      <c r="AX22" s="138"/>
      <c r="AY22" s="138"/>
    </row>
    <row r="23" spans="2:52" ht="18" customHeight="1" x14ac:dyDescent="0.25">
      <c r="B23" s="296"/>
      <c r="C23" s="301" t="s">
        <v>9</v>
      </c>
      <c r="D23" s="302"/>
      <c r="E23" s="302"/>
      <c r="F23" s="302"/>
      <c r="G23" s="306"/>
      <c r="H23" s="306"/>
      <c r="I23" s="306"/>
      <c r="J23" s="306"/>
      <c r="K23" s="306"/>
      <c r="L23" s="307"/>
      <c r="M23" s="457">
        <f>'Informations Entreprise'!$L$11</f>
        <v>0</v>
      </c>
      <c r="N23" s="458"/>
      <c r="O23" s="458"/>
      <c r="P23" s="458"/>
      <c r="Q23" s="458"/>
      <c r="R23" s="458"/>
      <c r="S23" s="458"/>
      <c r="T23" s="458"/>
      <c r="U23" s="458"/>
      <c r="V23" s="458"/>
      <c r="W23" s="458"/>
      <c r="X23" s="458"/>
      <c r="Y23" s="459"/>
      <c r="Z23" s="308"/>
      <c r="AA23" s="302"/>
      <c r="AB23" s="308" t="s">
        <v>157</v>
      </c>
      <c r="AC23" s="309"/>
      <c r="AD23" s="310"/>
      <c r="AE23" s="310"/>
      <c r="AF23" s="310"/>
      <c r="AG23" s="310"/>
      <c r="AH23" s="540" t="str">
        <f>'Informations Entreprise'!AM37</f>
        <v>Versements volontaires</v>
      </c>
      <c r="AI23" s="541"/>
      <c r="AJ23" s="541"/>
      <c r="AK23" s="541"/>
      <c r="AL23" s="541"/>
      <c r="AM23" s="541"/>
      <c r="AN23" s="541"/>
      <c r="AO23" s="541"/>
      <c r="AP23" s="541"/>
      <c r="AQ23" s="541"/>
      <c r="AR23" s="541"/>
      <c r="AS23" s="541"/>
      <c r="AT23" s="541"/>
      <c r="AU23" s="541"/>
      <c r="AV23" s="542"/>
      <c r="AW23" s="300"/>
      <c r="AX23" s="138"/>
      <c r="AY23" s="138"/>
    </row>
    <row r="24" spans="2:52" ht="3.75" customHeight="1" x14ac:dyDescent="0.25">
      <c r="B24" s="296"/>
      <c r="C24" s="301"/>
      <c r="D24" s="302"/>
      <c r="E24" s="302"/>
      <c r="F24" s="30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10"/>
      <c r="AI24" s="299"/>
      <c r="AJ24" s="299"/>
      <c r="AK24" s="299"/>
      <c r="AL24" s="299"/>
      <c r="AM24" s="299"/>
      <c r="AN24" s="299"/>
      <c r="AO24" s="299"/>
      <c r="AP24" s="299"/>
      <c r="AQ24" s="299"/>
      <c r="AR24" s="299"/>
      <c r="AS24" s="299"/>
      <c r="AT24" s="299"/>
      <c r="AU24" s="299"/>
      <c r="AV24" s="299"/>
      <c r="AW24" s="300"/>
      <c r="AX24" s="138"/>
      <c r="AY24" s="138"/>
    </row>
    <row r="25" spans="2:52" ht="18" customHeight="1" x14ac:dyDescent="0.25">
      <c r="B25" s="296"/>
      <c r="C25" s="301" t="s">
        <v>69</v>
      </c>
      <c r="D25" s="302"/>
      <c r="E25" s="302"/>
      <c r="F25" s="302"/>
      <c r="G25" s="306"/>
      <c r="H25" s="306"/>
      <c r="I25" s="306"/>
      <c r="J25" s="306"/>
      <c r="K25" s="306"/>
      <c r="L25" s="306"/>
      <c r="M25" s="457">
        <f>'Informations Entreprise'!$L$15</f>
        <v>0</v>
      </c>
      <c r="N25" s="458"/>
      <c r="O25" s="458"/>
      <c r="P25" s="458"/>
      <c r="Q25" s="458"/>
      <c r="R25" s="458"/>
      <c r="S25" s="458"/>
      <c r="T25" s="458"/>
      <c r="U25" s="458"/>
      <c r="V25" s="458"/>
      <c r="W25" s="458"/>
      <c r="X25" s="458"/>
      <c r="Y25" s="459"/>
      <c r="Z25" s="299"/>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00"/>
      <c r="AX25" s="138"/>
      <c r="AY25" s="138"/>
    </row>
    <row r="26" spans="2:52" ht="3.75" customHeight="1" x14ac:dyDescent="0.2">
      <c r="B26" s="296"/>
      <c r="C26" s="301"/>
      <c r="D26" s="302"/>
      <c r="E26" s="302"/>
      <c r="F26" s="302"/>
      <c r="G26" s="306"/>
      <c r="H26" s="306"/>
      <c r="I26" s="306"/>
      <c r="J26" s="306"/>
      <c r="K26" s="306"/>
      <c r="L26" s="306"/>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0"/>
      <c r="AX26" s="138"/>
      <c r="AY26" s="138"/>
    </row>
    <row r="27" spans="2:52" ht="19.5" customHeight="1" x14ac:dyDescent="0.25">
      <c r="B27" s="296"/>
      <c r="C27" s="301" t="s">
        <v>54</v>
      </c>
      <c r="D27" s="302"/>
      <c r="E27" s="302"/>
      <c r="F27" s="302"/>
      <c r="G27" s="299"/>
      <c r="H27" s="299"/>
      <c r="I27" s="299"/>
      <c r="J27" s="299"/>
      <c r="K27" s="299"/>
      <c r="L27" s="299"/>
      <c r="M27" s="457">
        <f>'Informations Entreprise'!$AM$15</f>
        <v>0</v>
      </c>
      <c r="N27" s="458"/>
      <c r="O27" s="458"/>
      <c r="P27" s="458"/>
      <c r="Q27" s="458"/>
      <c r="R27" s="458"/>
      <c r="S27" s="458"/>
      <c r="T27" s="458"/>
      <c r="U27" s="458"/>
      <c r="V27" s="458"/>
      <c r="W27" s="458"/>
      <c r="X27" s="458"/>
      <c r="Y27" s="45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300"/>
      <c r="AX27" s="141"/>
      <c r="AY27" s="138"/>
    </row>
    <row r="28" spans="2:52" ht="3.75" customHeight="1" x14ac:dyDescent="0.25">
      <c r="B28" s="296"/>
      <c r="C28" s="311"/>
      <c r="D28" s="302"/>
      <c r="E28" s="302"/>
      <c r="F28" s="302"/>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300"/>
      <c r="AX28" s="141"/>
      <c r="AY28" s="138"/>
    </row>
    <row r="29" spans="2:52" ht="7.5" customHeight="1" x14ac:dyDescent="0.2">
      <c r="B29" s="296"/>
      <c r="C29" s="296"/>
      <c r="D29" s="312"/>
      <c r="E29" s="312"/>
      <c r="F29" s="312"/>
      <c r="G29" s="312"/>
      <c r="H29" s="312"/>
      <c r="I29" s="312"/>
      <c r="J29" s="312"/>
      <c r="K29" s="312"/>
      <c r="L29" s="312"/>
      <c r="M29" s="313"/>
      <c r="N29" s="313"/>
      <c r="O29" s="313"/>
      <c r="P29" s="313"/>
      <c r="Q29" s="313"/>
      <c r="R29" s="313"/>
      <c r="S29" s="313"/>
      <c r="T29" s="313"/>
      <c r="U29" s="313"/>
      <c r="V29" s="313"/>
      <c r="W29" s="313"/>
      <c r="X29" s="313"/>
      <c r="Y29" s="313"/>
      <c r="Z29" s="312"/>
      <c r="AA29" s="312"/>
      <c r="AB29" s="312"/>
      <c r="AC29" s="312"/>
      <c r="AD29" s="312"/>
      <c r="AE29" s="314"/>
      <c r="AF29" s="314"/>
      <c r="AG29" s="314"/>
      <c r="AH29" s="314"/>
      <c r="AI29" s="314"/>
      <c r="AJ29" s="314"/>
      <c r="AK29" s="314"/>
      <c r="AL29" s="314"/>
      <c r="AM29" s="314"/>
      <c r="AN29" s="314"/>
      <c r="AO29" s="314"/>
      <c r="AP29" s="314"/>
      <c r="AQ29" s="314"/>
      <c r="AR29" s="314"/>
      <c r="AS29" s="314"/>
      <c r="AT29" s="314"/>
      <c r="AU29" s="314"/>
      <c r="AV29" s="314"/>
      <c r="AW29" s="300"/>
      <c r="AX29" s="138"/>
      <c r="AY29" s="138"/>
    </row>
    <row r="30" spans="2:52" ht="17.25" customHeight="1" x14ac:dyDescent="0.2">
      <c r="D30" s="147"/>
      <c r="E30" s="147"/>
      <c r="F30" s="147"/>
      <c r="G30" s="147"/>
      <c r="H30" s="147"/>
      <c r="I30" s="147"/>
      <c r="J30" s="147"/>
      <c r="K30" s="147"/>
      <c r="L30" s="147"/>
      <c r="M30" s="148"/>
      <c r="N30" s="148"/>
      <c r="O30" s="148"/>
      <c r="P30" s="148"/>
      <c r="Q30" s="148"/>
      <c r="R30" s="148"/>
      <c r="S30" s="148"/>
      <c r="T30" s="148"/>
      <c r="U30" s="148"/>
      <c r="V30" s="148"/>
      <c r="W30" s="148"/>
      <c r="X30" s="148"/>
      <c r="Y30" s="148"/>
      <c r="Z30" s="147"/>
      <c r="AA30" s="147"/>
      <c r="AB30" s="147"/>
      <c r="AC30" s="147"/>
      <c r="AD30" s="147"/>
      <c r="AE30" s="149"/>
      <c r="AF30" s="149"/>
      <c r="AG30" s="149"/>
      <c r="AH30" s="149"/>
      <c r="AI30" s="149"/>
      <c r="AJ30" s="149"/>
      <c r="AK30" s="149"/>
      <c r="AL30" s="149"/>
      <c r="AM30" s="149"/>
      <c r="AN30" s="149"/>
      <c r="AO30" s="149"/>
      <c r="AP30" s="149"/>
      <c r="AQ30" s="149"/>
      <c r="AR30" s="149"/>
      <c r="AS30" s="149"/>
      <c r="AT30" s="149"/>
      <c r="AU30" s="149"/>
      <c r="AV30" s="149"/>
      <c r="AW30" s="138"/>
      <c r="AX30" s="138"/>
      <c r="AY30" s="138"/>
    </row>
    <row r="31" spans="2:52" ht="20.25" customHeight="1" x14ac:dyDescent="0.25">
      <c r="B31" s="546" t="str">
        <f>IF('Informations Entreprise'!$AM$37="Abondement unilatéral", "RÉPARTITION DE L'ABONDEMENT UNILATÉRAL DANS LE PERCOL"," RÉPARTITION DES VERSEMENTS")</f>
        <v xml:space="preserve"> RÉPARTITION DES VERSEMENTS</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8"/>
      <c r="AX31" s="138"/>
      <c r="AY31" s="138"/>
    </row>
    <row r="32" spans="2:52" ht="24.75" customHeight="1" x14ac:dyDescent="0.25">
      <c r="B32" s="549" t="s">
        <v>55</v>
      </c>
      <c r="C32" s="549"/>
      <c r="D32" s="549"/>
      <c r="E32" s="549"/>
      <c r="F32" s="549"/>
      <c r="G32" s="549"/>
      <c r="H32" s="549"/>
      <c r="I32" s="549"/>
      <c r="J32" s="549"/>
      <c r="K32" s="549"/>
      <c r="L32" s="549"/>
      <c r="M32" s="549"/>
      <c r="N32" s="549"/>
      <c r="O32" s="549"/>
      <c r="P32" s="549"/>
      <c r="Q32" s="549"/>
      <c r="R32" s="532" t="s">
        <v>74</v>
      </c>
      <c r="S32" s="532"/>
      <c r="T32" s="532"/>
      <c r="U32" s="532"/>
      <c r="V32" s="532"/>
      <c r="W32" s="532"/>
      <c r="X32" s="532"/>
      <c r="Y32" s="532"/>
      <c r="Z32" s="532"/>
      <c r="AA32" s="532"/>
      <c r="AB32" s="532"/>
      <c r="AC32" s="533" t="s">
        <v>90</v>
      </c>
      <c r="AD32" s="533"/>
      <c r="AE32" s="533"/>
      <c r="AF32" s="533"/>
      <c r="AG32" s="533"/>
      <c r="AH32" s="533"/>
      <c r="AI32" s="533"/>
      <c r="AJ32" s="533"/>
      <c r="AK32" s="533"/>
      <c r="AL32" s="533"/>
      <c r="AM32" s="533"/>
      <c r="AN32" s="533"/>
      <c r="AO32" s="533"/>
      <c r="AP32" s="533"/>
      <c r="AQ32" s="533"/>
      <c r="AR32" s="533"/>
      <c r="AS32" s="533"/>
      <c r="AT32" s="533"/>
      <c r="AU32" s="533"/>
      <c r="AV32" s="533"/>
      <c r="AW32" s="533"/>
      <c r="AX32" s="138"/>
      <c r="AY32" s="138"/>
    </row>
    <row r="33" spans="2:81" ht="3.75" customHeight="1" x14ac:dyDescent="0.25">
      <c r="B33" s="549"/>
      <c r="C33" s="549"/>
      <c r="D33" s="549"/>
      <c r="E33" s="549"/>
      <c r="F33" s="549"/>
      <c r="G33" s="549"/>
      <c r="H33" s="549"/>
      <c r="I33" s="549"/>
      <c r="J33" s="549"/>
      <c r="K33" s="549"/>
      <c r="L33" s="549"/>
      <c r="M33" s="549"/>
      <c r="N33" s="549"/>
      <c r="O33" s="549"/>
      <c r="P33" s="549"/>
      <c r="Q33" s="549"/>
      <c r="R33" s="532"/>
      <c r="S33" s="532"/>
      <c r="T33" s="532"/>
      <c r="U33" s="532"/>
      <c r="V33" s="532"/>
      <c r="W33" s="532"/>
      <c r="X33" s="532"/>
      <c r="Y33" s="532"/>
      <c r="Z33" s="532"/>
      <c r="AA33" s="532"/>
      <c r="AB33" s="532"/>
      <c r="AC33" s="534" t="s">
        <v>75</v>
      </c>
      <c r="AD33" s="535"/>
      <c r="AE33" s="535"/>
      <c r="AF33" s="535"/>
      <c r="AG33" s="535"/>
      <c r="AH33" s="535"/>
      <c r="AI33" s="535"/>
      <c r="AJ33" s="535"/>
      <c r="AK33" s="535"/>
      <c r="AL33" s="536"/>
      <c r="AM33" s="534" t="s">
        <v>76</v>
      </c>
      <c r="AN33" s="535"/>
      <c r="AO33" s="535"/>
      <c r="AP33" s="535"/>
      <c r="AQ33" s="535"/>
      <c r="AR33" s="535"/>
      <c r="AS33" s="535"/>
      <c r="AT33" s="535"/>
      <c r="AU33" s="535"/>
      <c r="AV33" s="535"/>
      <c r="AW33" s="536"/>
      <c r="AX33" s="138"/>
      <c r="AY33" s="138"/>
    </row>
    <row r="34" spans="2:81" ht="18" customHeight="1" x14ac:dyDescent="0.25">
      <c r="B34" s="549"/>
      <c r="C34" s="549"/>
      <c r="D34" s="549"/>
      <c r="E34" s="549"/>
      <c r="F34" s="549"/>
      <c r="G34" s="549"/>
      <c r="H34" s="549"/>
      <c r="I34" s="549"/>
      <c r="J34" s="549"/>
      <c r="K34" s="549"/>
      <c r="L34" s="549"/>
      <c r="M34" s="549"/>
      <c r="N34" s="549"/>
      <c r="O34" s="549"/>
      <c r="P34" s="549"/>
      <c r="Q34" s="549"/>
      <c r="R34" s="532"/>
      <c r="S34" s="532"/>
      <c r="T34" s="532"/>
      <c r="U34" s="532"/>
      <c r="V34" s="532"/>
      <c r="W34" s="532"/>
      <c r="X34" s="532"/>
      <c r="Y34" s="532"/>
      <c r="Z34" s="532"/>
      <c r="AA34" s="532"/>
      <c r="AB34" s="532"/>
      <c r="AC34" s="534"/>
      <c r="AD34" s="535"/>
      <c r="AE34" s="535"/>
      <c r="AF34" s="535"/>
      <c r="AG34" s="535"/>
      <c r="AH34" s="535"/>
      <c r="AI34" s="535"/>
      <c r="AJ34" s="535"/>
      <c r="AK34" s="535"/>
      <c r="AL34" s="536"/>
      <c r="AM34" s="534"/>
      <c r="AN34" s="535"/>
      <c r="AO34" s="535"/>
      <c r="AP34" s="535"/>
      <c r="AQ34" s="535"/>
      <c r="AR34" s="535"/>
      <c r="AS34" s="535"/>
      <c r="AT34" s="535"/>
      <c r="AU34" s="535"/>
      <c r="AV34" s="535"/>
      <c r="AW34" s="536"/>
      <c r="AX34" s="138"/>
      <c r="AY34" s="138"/>
      <c r="BL34" s="522"/>
      <c r="BM34" s="522"/>
      <c r="BN34" s="522"/>
      <c r="BO34" s="522"/>
      <c r="BP34" s="522"/>
      <c r="BQ34" s="522"/>
    </row>
    <row r="35" spans="2:81" ht="12" customHeight="1" x14ac:dyDescent="0.15">
      <c r="B35" s="460" t="str">
        <f>IF('Informations Entreprise'!$M$37="Gamme GER","84289 - GER Monétaire",IF('Informations Entreprise'!$M$37="Gamme TESORUS","82659 - TESORUS Monétaire",""))</f>
        <v>84289 - GER Monétaire</v>
      </c>
      <c r="C35" s="491"/>
      <c r="D35" s="491"/>
      <c r="E35" s="491"/>
      <c r="F35" s="491"/>
      <c r="G35" s="491"/>
      <c r="H35" s="491"/>
      <c r="I35" s="491"/>
      <c r="J35" s="491"/>
      <c r="K35" s="491"/>
      <c r="L35" s="491"/>
      <c r="M35" s="491"/>
      <c r="N35" s="491"/>
      <c r="O35" s="491"/>
      <c r="P35" s="491"/>
      <c r="Q35" s="492"/>
      <c r="R35" s="451"/>
      <c r="S35" s="452"/>
      <c r="T35" s="452"/>
      <c r="U35" s="452"/>
      <c r="V35" s="452"/>
      <c r="W35" s="452"/>
      <c r="X35" s="452"/>
      <c r="Y35" s="452"/>
      <c r="Z35" s="452"/>
      <c r="AA35" s="452"/>
      <c r="AB35" s="452"/>
      <c r="AC35" s="451"/>
      <c r="AD35" s="452"/>
      <c r="AE35" s="452"/>
      <c r="AF35" s="452"/>
      <c r="AG35" s="452"/>
      <c r="AH35" s="452"/>
      <c r="AI35" s="452"/>
      <c r="AJ35" s="452"/>
      <c r="AK35" s="452"/>
      <c r="AL35" s="452"/>
      <c r="AM35" s="150"/>
      <c r="AN35" s="151"/>
      <c r="AO35" s="151"/>
      <c r="AP35" s="151"/>
      <c r="AQ35" s="151"/>
      <c r="AR35" s="151"/>
      <c r="AS35" s="151"/>
      <c r="AT35" s="151"/>
      <c r="AU35" s="104"/>
      <c r="AV35" s="104"/>
      <c r="AW35" s="152"/>
      <c r="AX35" s="138"/>
      <c r="AY35" s="138"/>
    </row>
    <row r="36" spans="2:81" ht="12" customHeight="1" x14ac:dyDescent="0.15">
      <c r="B36" s="493"/>
      <c r="C36" s="494"/>
      <c r="D36" s="494"/>
      <c r="E36" s="494"/>
      <c r="F36" s="494"/>
      <c r="G36" s="494"/>
      <c r="H36" s="494"/>
      <c r="I36" s="494"/>
      <c r="J36" s="494"/>
      <c r="K36" s="494"/>
      <c r="L36" s="494"/>
      <c r="M36" s="494"/>
      <c r="N36" s="494"/>
      <c r="O36" s="494"/>
      <c r="P36" s="494"/>
      <c r="Q36" s="495"/>
      <c r="R36" s="454"/>
      <c r="S36" s="455"/>
      <c r="T36" s="455"/>
      <c r="U36" s="455"/>
      <c r="V36" s="455"/>
      <c r="W36" s="455"/>
      <c r="X36" s="455"/>
      <c r="Y36" s="455"/>
      <c r="Z36" s="455"/>
      <c r="AA36" s="455"/>
      <c r="AB36" s="455"/>
      <c r="AC36" s="454"/>
      <c r="AD36" s="455"/>
      <c r="AE36" s="455"/>
      <c r="AF36" s="455"/>
      <c r="AG36" s="455"/>
      <c r="AH36" s="455"/>
      <c r="AI36" s="455"/>
      <c r="AJ36" s="455"/>
      <c r="AK36" s="455"/>
      <c r="AL36" s="455"/>
      <c r="AM36" s="153"/>
      <c r="AN36" s="154"/>
      <c r="AO36" s="154"/>
      <c r="AP36" s="154"/>
      <c r="AQ36" s="154"/>
      <c r="AR36" s="154"/>
      <c r="AS36" s="154"/>
      <c r="AT36" s="154"/>
      <c r="AU36" s="101"/>
      <c r="AV36" s="101"/>
      <c r="AW36" s="155"/>
      <c r="AX36" s="138"/>
      <c r="AY36" s="138"/>
    </row>
    <row r="37" spans="2:81" ht="12" customHeight="1" x14ac:dyDescent="0.15">
      <c r="B37" s="460" t="str">
        <f>IF('Informations Entreprise'!$M$37="Gamme GER","84309 - GER Prudence",IF('Informations Entreprise'!$M$37="Gamme TESORUS","82719 - TESORUS Prudence",""))</f>
        <v>84309 - GER Prudence</v>
      </c>
      <c r="C37" s="461"/>
      <c r="D37" s="461"/>
      <c r="E37" s="461"/>
      <c r="F37" s="461"/>
      <c r="G37" s="461"/>
      <c r="H37" s="461"/>
      <c r="I37" s="461"/>
      <c r="J37" s="461"/>
      <c r="K37" s="461"/>
      <c r="L37" s="461"/>
      <c r="M37" s="461"/>
      <c r="N37" s="461"/>
      <c r="O37" s="461"/>
      <c r="P37" s="461"/>
      <c r="Q37" s="462"/>
      <c r="R37" s="451"/>
      <c r="S37" s="452"/>
      <c r="T37" s="452"/>
      <c r="U37" s="452"/>
      <c r="V37" s="452"/>
      <c r="W37" s="452"/>
      <c r="X37" s="452"/>
      <c r="Y37" s="452"/>
      <c r="Z37" s="452"/>
      <c r="AA37" s="452"/>
      <c r="AB37" s="452"/>
      <c r="AC37" s="451"/>
      <c r="AD37" s="452"/>
      <c r="AE37" s="452"/>
      <c r="AF37" s="452"/>
      <c r="AG37" s="452"/>
      <c r="AH37" s="452"/>
      <c r="AI37" s="452"/>
      <c r="AJ37" s="452"/>
      <c r="AK37" s="452"/>
      <c r="AL37" s="452"/>
      <c r="AM37" s="156"/>
      <c r="AN37" s="523" t="s">
        <v>153</v>
      </c>
      <c r="AO37" s="524"/>
      <c r="AP37" s="524"/>
      <c r="AQ37" s="524"/>
      <c r="AR37" s="524"/>
      <c r="AS37" s="524"/>
      <c r="AT37" s="524"/>
      <c r="AU37" s="524"/>
      <c r="AV37" s="525"/>
      <c r="AW37" s="155"/>
      <c r="AX37" s="138"/>
      <c r="AY37" s="138"/>
    </row>
    <row r="38" spans="2:81" ht="12" customHeight="1" x14ac:dyDescent="0.15">
      <c r="B38" s="463"/>
      <c r="C38" s="464"/>
      <c r="D38" s="464"/>
      <c r="E38" s="464"/>
      <c r="F38" s="464"/>
      <c r="G38" s="464"/>
      <c r="H38" s="464"/>
      <c r="I38" s="464"/>
      <c r="J38" s="464"/>
      <c r="K38" s="464"/>
      <c r="L38" s="464"/>
      <c r="M38" s="464"/>
      <c r="N38" s="464"/>
      <c r="O38" s="464"/>
      <c r="P38" s="464"/>
      <c r="Q38" s="465"/>
      <c r="R38" s="454"/>
      <c r="S38" s="455"/>
      <c r="T38" s="455"/>
      <c r="U38" s="455"/>
      <c r="V38" s="455"/>
      <c r="W38" s="455"/>
      <c r="X38" s="455"/>
      <c r="Y38" s="455"/>
      <c r="Z38" s="455"/>
      <c r="AA38" s="455"/>
      <c r="AB38" s="455"/>
      <c r="AC38" s="454"/>
      <c r="AD38" s="455"/>
      <c r="AE38" s="455"/>
      <c r="AF38" s="455"/>
      <c r="AG38" s="455"/>
      <c r="AH38" s="455"/>
      <c r="AI38" s="455"/>
      <c r="AJ38" s="455"/>
      <c r="AK38" s="455"/>
      <c r="AL38" s="455"/>
      <c r="AM38" s="156"/>
      <c r="AN38" s="526"/>
      <c r="AO38" s="527"/>
      <c r="AP38" s="527"/>
      <c r="AQ38" s="527"/>
      <c r="AR38" s="527"/>
      <c r="AS38" s="527"/>
      <c r="AT38" s="527"/>
      <c r="AU38" s="527"/>
      <c r="AV38" s="528"/>
      <c r="AW38" s="155"/>
      <c r="AX38" s="138"/>
      <c r="AY38" s="138"/>
    </row>
    <row r="39" spans="2:81" ht="12" customHeight="1" x14ac:dyDescent="0.15">
      <c r="B39" s="460" t="str">
        <f>IF('Informations Entreprise'!$M$37="Gamme GER","84329 - GER Équilibre",IF('Informations Entreprise'!$M$37="Gamme TESORUS","82669 - TESORUS Équilibre",""))</f>
        <v>84329 - GER Équilibre</v>
      </c>
      <c r="C39" s="461"/>
      <c r="D39" s="461"/>
      <c r="E39" s="461"/>
      <c r="F39" s="461"/>
      <c r="G39" s="461"/>
      <c r="H39" s="461"/>
      <c r="I39" s="461"/>
      <c r="J39" s="461"/>
      <c r="K39" s="461"/>
      <c r="L39" s="461"/>
      <c r="M39" s="461"/>
      <c r="N39" s="461"/>
      <c r="O39" s="461"/>
      <c r="P39" s="461"/>
      <c r="Q39" s="462"/>
      <c r="R39" s="451"/>
      <c r="S39" s="452"/>
      <c r="T39" s="452"/>
      <c r="U39" s="452"/>
      <c r="V39" s="452"/>
      <c r="W39" s="452"/>
      <c r="X39" s="452"/>
      <c r="Y39" s="452"/>
      <c r="Z39" s="452"/>
      <c r="AA39" s="452"/>
      <c r="AB39" s="452"/>
      <c r="AC39" s="451"/>
      <c r="AD39" s="452"/>
      <c r="AE39" s="452"/>
      <c r="AF39" s="452"/>
      <c r="AG39" s="452"/>
      <c r="AH39" s="452"/>
      <c r="AI39" s="452"/>
      <c r="AJ39" s="452"/>
      <c r="AK39" s="452"/>
      <c r="AL39" s="452"/>
      <c r="AM39" s="105"/>
      <c r="AN39" s="529"/>
      <c r="AO39" s="530"/>
      <c r="AP39" s="530"/>
      <c r="AQ39" s="530"/>
      <c r="AR39" s="530"/>
      <c r="AS39" s="530"/>
      <c r="AT39" s="530"/>
      <c r="AU39" s="530"/>
      <c r="AV39" s="531"/>
      <c r="AW39" s="155"/>
      <c r="AX39" s="138"/>
      <c r="AY39" s="138"/>
      <c r="BL39" s="157"/>
    </row>
    <row r="40" spans="2:81" ht="12" customHeight="1" x14ac:dyDescent="0.15">
      <c r="B40" s="463"/>
      <c r="C40" s="464"/>
      <c r="D40" s="464"/>
      <c r="E40" s="464"/>
      <c r="F40" s="464"/>
      <c r="G40" s="464"/>
      <c r="H40" s="464"/>
      <c r="I40" s="464"/>
      <c r="J40" s="464"/>
      <c r="K40" s="464"/>
      <c r="L40" s="464"/>
      <c r="M40" s="464"/>
      <c r="N40" s="464"/>
      <c r="O40" s="464"/>
      <c r="P40" s="464"/>
      <c r="Q40" s="465"/>
      <c r="R40" s="454"/>
      <c r="S40" s="455"/>
      <c r="T40" s="455"/>
      <c r="U40" s="455"/>
      <c r="V40" s="455"/>
      <c r="W40" s="455"/>
      <c r="X40" s="455"/>
      <c r="Y40" s="455"/>
      <c r="Z40" s="455"/>
      <c r="AA40" s="455"/>
      <c r="AB40" s="455"/>
      <c r="AC40" s="454"/>
      <c r="AD40" s="455"/>
      <c r="AE40" s="455"/>
      <c r="AF40" s="455"/>
      <c r="AG40" s="455"/>
      <c r="AH40" s="455"/>
      <c r="AI40" s="455"/>
      <c r="AJ40" s="455"/>
      <c r="AK40" s="455"/>
      <c r="AL40" s="455"/>
      <c r="AM40" s="156"/>
      <c r="AU40" s="101"/>
      <c r="AV40" s="101"/>
      <c r="AW40" s="155"/>
      <c r="AX40" s="138"/>
      <c r="AY40" s="138"/>
    </row>
    <row r="41" spans="2:81" ht="12" customHeight="1" x14ac:dyDescent="0.15">
      <c r="B41" s="460" t="str">
        <f>IF('Informations Entreprise'!$M$37="Gamme GER","84349 - GER Dynamique",IF('Informations Entreprise'!$M$37="Gamme TESORUS","82689 - TESORUS Dynamique",""))</f>
        <v>84349 - GER Dynamique</v>
      </c>
      <c r="C41" s="461"/>
      <c r="D41" s="461"/>
      <c r="E41" s="461"/>
      <c r="F41" s="461"/>
      <c r="G41" s="461"/>
      <c r="H41" s="461"/>
      <c r="I41" s="461"/>
      <c r="J41" s="461"/>
      <c r="K41" s="461"/>
      <c r="L41" s="461"/>
      <c r="M41" s="461"/>
      <c r="N41" s="461"/>
      <c r="O41" s="461"/>
      <c r="P41" s="461"/>
      <c r="Q41" s="462"/>
      <c r="R41" s="451"/>
      <c r="S41" s="452"/>
      <c r="T41" s="452"/>
      <c r="U41" s="452"/>
      <c r="V41" s="452"/>
      <c r="W41" s="452"/>
      <c r="X41" s="452"/>
      <c r="Y41" s="452"/>
      <c r="Z41" s="452"/>
      <c r="AA41" s="452"/>
      <c r="AB41" s="452"/>
      <c r="AC41" s="451"/>
      <c r="AD41" s="452"/>
      <c r="AE41" s="452"/>
      <c r="AF41" s="452"/>
      <c r="AG41" s="452"/>
      <c r="AH41" s="452"/>
      <c r="AI41" s="452"/>
      <c r="AJ41" s="452"/>
      <c r="AK41" s="452"/>
      <c r="AL41" s="452"/>
      <c r="AM41" s="106"/>
      <c r="AN41" s="131" t="s">
        <v>77</v>
      </c>
      <c r="AW41" s="155"/>
      <c r="AX41" s="138"/>
      <c r="AY41" s="138"/>
    </row>
    <row r="42" spans="2:81" ht="12" customHeight="1" x14ac:dyDescent="0.25">
      <c r="B42" s="463"/>
      <c r="C42" s="464"/>
      <c r="D42" s="464"/>
      <c r="E42" s="464"/>
      <c r="F42" s="464"/>
      <c r="G42" s="464"/>
      <c r="H42" s="464"/>
      <c r="I42" s="464"/>
      <c r="J42" s="464"/>
      <c r="K42" s="464"/>
      <c r="L42" s="464"/>
      <c r="M42" s="464"/>
      <c r="N42" s="464"/>
      <c r="O42" s="464"/>
      <c r="P42" s="464"/>
      <c r="Q42" s="465"/>
      <c r="R42" s="454"/>
      <c r="S42" s="455"/>
      <c r="T42" s="455"/>
      <c r="U42" s="455"/>
      <c r="V42" s="455"/>
      <c r="W42" s="455"/>
      <c r="X42" s="455"/>
      <c r="Y42" s="455"/>
      <c r="Z42" s="455"/>
      <c r="AA42" s="455"/>
      <c r="AB42" s="455"/>
      <c r="AC42" s="454"/>
      <c r="AD42" s="455"/>
      <c r="AE42" s="455"/>
      <c r="AF42" s="455"/>
      <c r="AG42" s="455"/>
      <c r="AH42" s="455"/>
      <c r="AI42" s="455"/>
      <c r="AJ42" s="455"/>
      <c r="AK42" s="455"/>
      <c r="AL42" s="455"/>
      <c r="AM42" s="156"/>
      <c r="AW42" s="158"/>
      <c r="AX42" s="138"/>
      <c r="AY42" s="138"/>
    </row>
    <row r="43" spans="2:81" ht="12" customHeight="1" x14ac:dyDescent="0.25">
      <c r="B43" s="460" t="str">
        <f>IF('Informations Entreprise'!$M$37="Gamme GER","84369 - GER Solidaire",IF('Informations Entreprise'!$M$37="Gamme TESORUS","87649 - TESORUS Solidaire",""))</f>
        <v>84369 - GER Solidaire</v>
      </c>
      <c r="C43" s="461"/>
      <c r="D43" s="461"/>
      <c r="E43" s="461"/>
      <c r="F43" s="461"/>
      <c r="G43" s="461"/>
      <c r="H43" s="461"/>
      <c r="I43" s="461"/>
      <c r="J43" s="461"/>
      <c r="K43" s="461"/>
      <c r="L43" s="461"/>
      <c r="M43" s="461"/>
      <c r="N43" s="461"/>
      <c r="O43" s="461"/>
      <c r="P43" s="461"/>
      <c r="Q43" s="462"/>
      <c r="R43" s="451"/>
      <c r="S43" s="452"/>
      <c r="T43" s="452"/>
      <c r="U43" s="452"/>
      <c r="V43" s="452"/>
      <c r="W43" s="452"/>
      <c r="X43" s="452"/>
      <c r="Y43" s="452"/>
      <c r="Z43" s="452"/>
      <c r="AA43" s="452"/>
      <c r="AB43" s="452"/>
      <c r="AC43" s="451"/>
      <c r="AD43" s="452"/>
      <c r="AE43" s="452"/>
      <c r="AF43" s="452"/>
      <c r="AG43" s="452"/>
      <c r="AH43" s="452"/>
      <c r="AI43" s="452"/>
      <c r="AJ43" s="452"/>
      <c r="AK43" s="452"/>
      <c r="AL43" s="452"/>
      <c r="AM43" s="156"/>
      <c r="AN43" s="516"/>
      <c r="AO43" s="517"/>
      <c r="AP43" s="517"/>
      <c r="AQ43" s="517"/>
      <c r="AR43" s="517"/>
      <c r="AS43" s="517"/>
      <c r="AT43" s="517"/>
      <c r="AU43" s="517"/>
      <c r="AV43" s="518"/>
      <c r="AW43" s="159"/>
      <c r="AX43" s="138"/>
      <c r="AY43" s="138"/>
      <c r="BK43" s="160"/>
      <c r="BL43" s="160"/>
      <c r="BM43" s="160"/>
      <c r="BN43" s="160"/>
      <c r="BO43" s="160"/>
      <c r="BP43" s="160"/>
      <c r="BQ43" s="160"/>
      <c r="BR43" s="160"/>
      <c r="BS43" s="160"/>
      <c r="BT43" s="160"/>
      <c r="BU43" s="160"/>
      <c r="BV43" s="160"/>
      <c r="BW43" s="160"/>
      <c r="BX43" s="160"/>
      <c r="BY43" s="160"/>
      <c r="BZ43" s="160"/>
      <c r="CA43" s="160"/>
      <c r="CB43" s="160"/>
      <c r="CC43" s="160"/>
    </row>
    <row r="44" spans="2:81" s="163" customFormat="1" ht="12" customHeight="1" x14ac:dyDescent="0.25">
      <c r="B44" s="463"/>
      <c r="C44" s="464"/>
      <c r="D44" s="464"/>
      <c r="E44" s="464"/>
      <c r="F44" s="464"/>
      <c r="G44" s="464"/>
      <c r="H44" s="464"/>
      <c r="I44" s="464"/>
      <c r="J44" s="464"/>
      <c r="K44" s="464"/>
      <c r="L44" s="464"/>
      <c r="M44" s="464"/>
      <c r="N44" s="464"/>
      <c r="O44" s="464"/>
      <c r="P44" s="464"/>
      <c r="Q44" s="465"/>
      <c r="R44" s="454"/>
      <c r="S44" s="455"/>
      <c r="T44" s="455"/>
      <c r="U44" s="455"/>
      <c r="V44" s="455"/>
      <c r="W44" s="455"/>
      <c r="X44" s="455"/>
      <c r="Y44" s="455"/>
      <c r="Z44" s="455"/>
      <c r="AA44" s="455"/>
      <c r="AB44" s="455"/>
      <c r="AC44" s="454"/>
      <c r="AD44" s="455"/>
      <c r="AE44" s="455"/>
      <c r="AF44" s="455"/>
      <c r="AG44" s="455"/>
      <c r="AH44" s="455"/>
      <c r="AI44" s="455"/>
      <c r="AJ44" s="455"/>
      <c r="AK44" s="455"/>
      <c r="AL44" s="455"/>
      <c r="AM44" s="161"/>
      <c r="AN44" s="519"/>
      <c r="AO44" s="520"/>
      <c r="AP44" s="520"/>
      <c r="AQ44" s="520"/>
      <c r="AR44" s="520"/>
      <c r="AS44" s="520"/>
      <c r="AT44" s="520"/>
      <c r="AU44" s="520"/>
      <c r="AV44" s="521"/>
      <c r="AW44" s="107"/>
      <c r="AX44" s="162"/>
      <c r="AY44" s="162"/>
      <c r="BK44" s="160"/>
      <c r="BL44" s="160"/>
      <c r="BM44" s="160"/>
      <c r="BN44" s="160"/>
      <c r="BO44" s="160"/>
      <c r="BP44" s="160"/>
      <c r="BQ44" s="160"/>
      <c r="BR44" s="160"/>
      <c r="BS44" s="160"/>
      <c r="BT44" s="160"/>
      <c r="BU44" s="160"/>
      <c r="BV44" s="160"/>
      <c r="BW44" s="160"/>
      <c r="BX44" s="160"/>
      <c r="BY44" s="160"/>
      <c r="BZ44" s="160"/>
      <c r="CA44" s="160"/>
      <c r="CB44" s="160"/>
      <c r="CC44" s="160"/>
    </row>
    <row r="45" spans="2:81" ht="12" customHeight="1" x14ac:dyDescent="0.25">
      <c r="B45" s="460" t="s">
        <v>56</v>
      </c>
      <c r="C45" s="461"/>
      <c r="D45" s="461"/>
      <c r="E45" s="461"/>
      <c r="F45" s="461"/>
      <c r="G45" s="461"/>
      <c r="H45" s="461"/>
      <c r="I45" s="461"/>
      <c r="J45" s="461"/>
      <c r="K45" s="461"/>
      <c r="L45" s="461"/>
      <c r="M45" s="461"/>
      <c r="N45" s="461"/>
      <c r="O45" s="461"/>
      <c r="P45" s="461"/>
      <c r="Q45" s="462"/>
      <c r="R45" s="451"/>
      <c r="S45" s="452"/>
      <c r="T45" s="452"/>
      <c r="U45" s="452"/>
      <c r="V45" s="452"/>
      <c r="W45" s="452"/>
      <c r="X45" s="452"/>
      <c r="Y45" s="452"/>
      <c r="Z45" s="452"/>
      <c r="AA45" s="452"/>
      <c r="AB45" s="452"/>
      <c r="AC45" s="451"/>
      <c r="AD45" s="452"/>
      <c r="AE45" s="452"/>
      <c r="AF45" s="452"/>
      <c r="AG45" s="452"/>
      <c r="AH45" s="452"/>
      <c r="AI45" s="452"/>
      <c r="AJ45" s="452"/>
      <c r="AK45" s="452"/>
      <c r="AL45" s="452"/>
      <c r="AM45" s="156"/>
      <c r="AW45" s="107"/>
      <c r="AX45" s="162"/>
      <c r="AY45" s="162"/>
      <c r="BK45" s="160"/>
      <c r="BL45" s="160"/>
      <c r="BM45" s="160"/>
      <c r="BN45" s="160"/>
      <c r="BO45" s="160"/>
      <c r="BP45" s="160"/>
      <c r="BQ45" s="160"/>
      <c r="BR45" s="160"/>
      <c r="BS45" s="160"/>
      <c r="BT45" s="160"/>
      <c r="BU45" s="160"/>
      <c r="BV45" s="160"/>
      <c r="BW45" s="160"/>
      <c r="BX45" s="160"/>
      <c r="BY45" s="160"/>
      <c r="BZ45" s="160"/>
      <c r="CA45" s="160"/>
      <c r="CB45" s="160"/>
      <c r="CC45" s="160"/>
    </row>
    <row r="46" spans="2:81" ht="12" customHeight="1" x14ac:dyDescent="0.25">
      <c r="B46" s="463"/>
      <c r="C46" s="464"/>
      <c r="D46" s="464"/>
      <c r="E46" s="464"/>
      <c r="F46" s="464"/>
      <c r="G46" s="464"/>
      <c r="H46" s="464"/>
      <c r="I46" s="464"/>
      <c r="J46" s="464"/>
      <c r="K46" s="464"/>
      <c r="L46" s="464"/>
      <c r="M46" s="464"/>
      <c r="N46" s="464"/>
      <c r="O46" s="464"/>
      <c r="P46" s="464"/>
      <c r="Q46" s="465"/>
      <c r="R46" s="454"/>
      <c r="S46" s="455"/>
      <c r="T46" s="455"/>
      <c r="U46" s="455"/>
      <c r="V46" s="455"/>
      <c r="W46" s="455"/>
      <c r="X46" s="455"/>
      <c r="Y46" s="455"/>
      <c r="Z46" s="455"/>
      <c r="AA46" s="455"/>
      <c r="AB46" s="455"/>
      <c r="AC46" s="454"/>
      <c r="AD46" s="455"/>
      <c r="AE46" s="455"/>
      <c r="AF46" s="455"/>
      <c r="AG46" s="455"/>
      <c r="AH46" s="455"/>
      <c r="AI46" s="455"/>
      <c r="AJ46" s="455"/>
      <c r="AK46" s="455"/>
      <c r="AL46" s="455"/>
      <c r="AM46" s="156"/>
      <c r="AN46" s="544" t="str">
        <f>IF(AND($M$15="salarié",$X$71&gt;5418,'Informations Entreprise'!$AM$37="Abondement unilatéral"),"Attention : Pour un Travailleur Salarié, l'abondement unilatéral est plafonné à 5 418,00€. Veuillez revoir le montant à investir.",IF(AND(M$15="Non Salarié",$X$71&gt;6000,'Informations Entreprise'!$AM$37="Abondement unilatéral"),"Attention : Pour un Travailleur Non Salarié, l'abondement unilatéral est plafonné à 6 000,00€. Veuillez revoir le montant à investir."," "))</f>
        <v xml:space="preserve"> </v>
      </c>
      <c r="AO46" s="544"/>
      <c r="AP46" s="544"/>
      <c r="AQ46" s="544"/>
      <c r="AR46" s="544"/>
      <c r="AS46" s="544"/>
      <c r="AT46" s="544"/>
      <c r="AU46" s="544"/>
      <c r="AV46" s="544"/>
      <c r="AW46" s="107"/>
      <c r="AX46" s="162"/>
      <c r="AY46" s="162"/>
      <c r="BK46" s="160"/>
      <c r="BL46" s="160"/>
      <c r="BM46" s="160"/>
      <c r="BN46" s="160"/>
      <c r="BO46" s="160"/>
      <c r="BP46" s="160"/>
      <c r="BQ46" s="160"/>
      <c r="BR46" s="160"/>
      <c r="BS46" s="160"/>
      <c r="BT46" s="160"/>
      <c r="BU46" s="160"/>
      <c r="BV46" s="160"/>
      <c r="BW46" s="160"/>
      <c r="BX46" s="160"/>
      <c r="BY46" s="160"/>
      <c r="BZ46" s="160"/>
      <c r="CA46" s="160"/>
      <c r="CB46" s="160"/>
      <c r="CC46" s="160"/>
    </row>
    <row r="47" spans="2:81" ht="12" customHeight="1" x14ac:dyDescent="0.25">
      <c r="B47" s="460" t="s">
        <v>57</v>
      </c>
      <c r="C47" s="461"/>
      <c r="D47" s="461"/>
      <c r="E47" s="461"/>
      <c r="F47" s="461"/>
      <c r="G47" s="461"/>
      <c r="H47" s="461"/>
      <c r="I47" s="461"/>
      <c r="J47" s="461"/>
      <c r="K47" s="461"/>
      <c r="L47" s="461"/>
      <c r="M47" s="461"/>
      <c r="N47" s="461"/>
      <c r="O47" s="461"/>
      <c r="P47" s="461"/>
      <c r="Q47" s="462"/>
      <c r="R47" s="451"/>
      <c r="S47" s="452"/>
      <c r="T47" s="452"/>
      <c r="U47" s="452"/>
      <c r="V47" s="452"/>
      <c r="W47" s="452"/>
      <c r="X47" s="452"/>
      <c r="Y47" s="452"/>
      <c r="Z47" s="452"/>
      <c r="AA47" s="452"/>
      <c r="AB47" s="452"/>
      <c r="AC47" s="451"/>
      <c r="AD47" s="452"/>
      <c r="AE47" s="452"/>
      <c r="AF47" s="452"/>
      <c r="AG47" s="452"/>
      <c r="AH47" s="452"/>
      <c r="AI47" s="452"/>
      <c r="AJ47" s="452"/>
      <c r="AK47" s="452"/>
      <c r="AL47" s="452"/>
      <c r="AM47" s="156"/>
      <c r="AN47" s="544"/>
      <c r="AO47" s="544"/>
      <c r="AP47" s="544"/>
      <c r="AQ47" s="544"/>
      <c r="AR47" s="544"/>
      <c r="AS47" s="544"/>
      <c r="AT47" s="544"/>
      <c r="AU47" s="544"/>
      <c r="AV47" s="544"/>
      <c r="AW47" s="107"/>
      <c r="AX47" s="162"/>
      <c r="AY47" s="162"/>
      <c r="AZ47" s="162"/>
      <c r="BA47" s="162"/>
      <c r="BB47" s="162"/>
      <c r="BC47" s="162"/>
      <c r="BD47" s="162"/>
      <c r="BE47" s="162"/>
      <c r="BK47" s="160"/>
      <c r="BL47" s="160"/>
      <c r="BM47" s="160"/>
      <c r="BN47" s="160"/>
      <c r="BO47" s="160"/>
      <c r="BP47" s="160"/>
      <c r="BQ47" s="160"/>
      <c r="BR47" s="160"/>
      <c r="BS47" s="160"/>
      <c r="BT47" s="160"/>
      <c r="BU47" s="160"/>
      <c r="BV47" s="160"/>
      <c r="BW47" s="160"/>
      <c r="BX47" s="160"/>
      <c r="BY47" s="160"/>
      <c r="BZ47" s="160"/>
      <c r="CA47" s="160"/>
      <c r="CB47" s="160"/>
      <c r="CC47" s="160"/>
    </row>
    <row r="48" spans="2:81" ht="12" customHeight="1" x14ac:dyDescent="0.2">
      <c r="B48" s="463"/>
      <c r="C48" s="464"/>
      <c r="D48" s="464"/>
      <c r="E48" s="464"/>
      <c r="F48" s="464"/>
      <c r="G48" s="464"/>
      <c r="H48" s="464"/>
      <c r="I48" s="464"/>
      <c r="J48" s="464"/>
      <c r="K48" s="464"/>
      <c r="L48" s="464"/>
      <c r="M48" s="464"/>
      <c r="N48" s="464"/>
      <c r="O48" s="464"/>
      <c r="P48" s="464"/>
      <c r="Q48" s="465"/>
      <c r="R48" s="454"/>
      <c r="S48" s="455"/>
      <c r="T48" s="455"/>
      <c r="U48" s="455"/>
      <c r="V48" s="455"/>
      <c r="W48" s="455"/>
      <c r="X48" s="455"/>
      <c r="Y48" s="455"/>
      <c r="Z48" s="455"/>
      <c r="AA48" s="455"/>
      <c r="AB48" s="455"/>
      <c r="AC48" s="454"/>
      <c r="AD48" s="455"/>
      <c r="AE48" s="455"/>
      <c r="AF48" s="455"/>
      <c r="AG48" s="455"/>
      <c r="AH48" s="455"/>
      <c r="AI48" s="455"/>
      <c r="AJ48" s="455"/>
      <c r="AK48" s="455"/>
      <c r="AL48" s="455"/>
      <c r="AM48" s="156"/>
      <c r="AN48" s="544"/>
      <c r="AO48" s="544"/>
      <c r="AP48" s="544"/>
      <c r="AQ48" s="544"/>
      <c r="AR48" s="544"/>
      <c r="AS48" s="544"/>
      <c r="AT48" s="544"/>
      <c r="AU48" s="544"/>
      <c r="AV48" s="544"/>
      <c r="AW48" s="107"/>
      <c r="AX48" s="164"/>
      <c r="AY48" s="165"/>
      <c r="AZ48" s="165"/>
      <c r="BA48" s="165"/>
      <c r="BB48" s="162"/>
      <c r="BC48" s="162"/>
      <c r="BD48" s="162"/>
      <c r="BE48" s="162"/>
      <c r="BK48" s="160"/>
      <c r="BL48" s="160"/>
      <c r="BM48" s="160"/>
      <c r="BN48" s="160"/>
      <c r="BO48" s="160"/>
      <c r="BP48" s="160"/>
      <c r="BQ48" s="160"/>
      <c r="BR48" s="160"/>
      <c r="BS48" s="160"/>
      <c r="BT48" s="160"/>
      <c r="BU48" s="160"/>
      <c r="BV48" s="160"/>
      <c r="BW48" s="160"/>
      <c r="BX48" s="160"/>
      <c r="BY48" s="160"/>
      <c r="BZ48" s="160"/>
      <c r="CA48" s="160"/>
      <c r="CB48" s="160"/>
      <c r="CC48" s="160"/>
    </row>
    <row r="49" spans="2:81" ht="12" customHeight="1" x14ac:dyDescent="0.2">
      <c r="B49" s="502" t="s">
        <v>58</v>
      </c>
      <c r="C49" s="503"/>
      <c r="D49" s="503"/>
      <c r="E49" s="503"/>
      <c r="F49" s="503"/>
      <c r="G49" s="503"/>
      <c r="H49" s="503"/>
      <c r="I49" s="503"/>
      <c r="J49" s="503"/>
      <c r="K49" s="503"/>
      <c r="L49" s="503"/>
      <c r="M49" s="503"/>
      <c r="N49" s="503"/>
      <c r="O49" s="503"/>
      <c r="P49" s="503"/>
      <c r="Q49" s="504"/>
      <c r="R49" s="451"/>
      <c r="S49" s="452"/>
      <c r="T49" s="452"/>
      <c r="U49" s="452"/>
      <c r="V49" s="452"/>
      <c r="W49" s="452"/>
      <c r="X49" s="452"/>
      <c r="Y49" s="452"/>
      <c r="Z49" s="452"/>
      <c r="AA49" s="452"/>
      <c r="AB49" s="453"/>
      <c r="AC49" s="451"/>
      <c r="AD49" s="452"/>
      <c r="AE49" s="452"/>
      <c r="AF49" s="452"/>
      <c r="AG49" s="452"/>
      <c r="AH49" s="452"/>
      <c r="AI49" s="452"/>
      <c r="AJ49" s="452"/>
      <c r="AK49" s="452"/>
      <c r="AL49" s="453"/>
      <c r="AM49" s="156"/>
      <c r="AN49" s="544"/>
      <c r="AO49" s="544"/>
      <c r="AP49" s="544"/>
      <c r="AQ49" s="544"/>
      <c r="AR49" s="544"/>
      <c r="AS49" s="544"/>
      <c r="AT49" s="544"/>
      <c r="AU49" s="544"/>
      <c r="AV49" s="544"/>
      <c r="AW49" s="107"/>
      <c r="AX49" s="165"/>
      <c r="AZ49" s="166"/>
      <c r="BA49" s="166"/>
      <c r="BB49" s="166"/>
      <c r="BC49" s="166"/>
      <c r="BD49" s="166"/>
      <c r="BE49" s="166"/>
      <c r="BF49" s="166"/>
      <c r="BG49" s="166"/>
      <c r="BH49" s="166"/>
      <c r="BI49" s="166"/>
      <c r="BK49" s="160"/>
      <c r="BL49" s="160"/>
      <c r="BM49" s="160"/>
      <c r="BN49" s="160"/>
      <c r="BO49" s="160"/>
      <c r="BP49" s="160"/>
      <c r="BQ49" s="160"/>
      <c r="BR49" s="160"/>
      <c r="BS49" s="160"/>
      <c r="BT49" s="160"/>
      <c r="BU49" s="160"/>
      <c r="BV49" s="160"/>
      <c r="BW49" s="160"/>
      <c r="BX49" s="160"/>
      <c r="BY49" s="160"/>
      <c r="BZ49" s="160"/>
      <c r="CA49" s="160"/>
      <c r="CB49" s="160"/>
      <c r="CC49" s="160"/>
    </row>
    <row r="50" spans="2:81" ht="12" customHeight="1" x14ac:dyDescent="0.2">
      <c r="B50" s="493"/>
      <c r="C50" s="494"/>
      <c r="D50" s="494"/>
      <c r="E50" s="494"/>
      <c r="F50" s="494"/>
      <c r="G50" s="494"/>
      <c r="H50" s="494"/>
      <c r="I50" s="494"/>
      <c r="J50" s="494"/>
      <c r="K50" s="494"/>
      <c r="L50" s="494"/>
      <c r="M50" s="494"/>
      <c r="N50" s="494"/>
      <c r="O50" s="494"/>
      <c r="P50" s="494"/>
      <c r="Q50" s="495"/>
      <c r="R50" s="454"/>
      <c r="S50" s="455"/>
      <c r="T50" s="455"/>
      <c r="U50" s="455"/>
      <c r="V50" s="455"/>
      <c r="W50" s="455"/>
      <c r="X50" s="455"/>
      <c r="Y50" s="455"/>
      <c r="Z50" s="455"/>
      <c r="AA50" s="455"/>
      <c r="AB50" s="456"/>
      <c r="AC50" s="454"/>
      <c r="AD50" s="455"/>
      <c r="AE50" s="455"/>
      <c r="AF50" s="455"/>
      <c r="AG50" s="455"/>
      <c r="AH50" s="455"/>
      <c r="AI50" s="455"/>
      <c r="AJ50" s="455"/>
      <c r="AK50" s="455"/>
      <c r="AL50" s="456"/>
      <c r="AM50" s="156"/>
      <c r="AN50" s="544"/>
      <c r="AO50" s="544"/>
      <c r="AP50" s="544"/>
      <c r="AQ50" s="544"/>
      <c r="AR50" s="544"/>
      <c r="AS50" s="544"/>
      <c r="AT50" s="544"/>
      <c r="AU50" s="544"/>
      <c r="AV50" s="544"/>
      <c r="AW50" s="107"/>
      <c r="AX50" s="165"/>
      <c r="AZ50" s="166"/>
      <c r="BA50" s="166"/>
      <c r="BB50" s="166"/>
      <c r="BC50" s="166"/>
      <c r="BD50" s="166"/>
      <c r="BE50" s="166"/>
      <c r="BF50" s="166"/>
      <c r="BG50" s="166"/>
      <c r="BH50" s="166"/>
      <c r="BI50" s="166"/>
      <c r="BK50" s="160"/>
      <c r="BL50" s="160"/>
      <c r="BM50" s="160"/>
      <c r="BN50" s="160"/>
      <c r="BO50" s="160"/>
      <c r="BP50" s="160"/>
      <c r="BQ50" s="160"/>
      <c r="BR50" s="160"/>
      <c r="BS50" s="160"/>
      <c r="BT50" s="160"/>
      <c r="BU50" s="160"/>
      <c r="BV50" s="160"/>
      <c r="BW50" s="160"/>
      <c r="BX50" s="160"/>
      <c r="BY50" s="160"/>
      <c r="BZ50" s="160"/>
      <c r="CA50" s="160"/>
      <c r="CB50" s="160"/>
      <c r="CC50" s="160"/>
    </row>
    <row r="51" spans="2:81" ht="24" customHeight="1" x14ac:dyDescent="0.2">
      <c r="B51" s="436"/>
      <c r="C51" s="437"/>
      <c r="D51" s="437"/>
      <c r="E51" s="437"/>
      <c r="F51" s="437"/>
      <c r="G51" s="437"/>
      <c r="H51" s="437"/>
      <c r="I51" s="437"/>
      <c r="J51" s="437"/>
      <c r="K51" s="437"/>
      <c r="L51" s="437"/>
      <c r="M51" s="437"/>
      <c r="N51" s="437"/>
      <c r="O51" s="437"/>
      <c r="P51" s="437"/>
      <c r="Q51" s="438"/>
      <c r="R51" s="439"/>
      <c r="S51" s="440"/>
      <c r="T51" s="440"/>
      <c r="U51" s="440"/>
      <c r="V51" s="440"/>
      <c r="W51" s="440"/>
      <c r="X51" s="440"/>
      <c r="Y51" s="440"/>
      <c r="Z51" s="440"/>
      <c r="AA51" s="440"/>
      <c r="AB51" s="441"/>
      <c r="AC51" s="439"/>
      <c r="AD51" s="440"/>
      <c r="AE51" s="440"/>
      <c r="AF51" s="440"/>
      <c r="AG51" s="440"/>
      <c r="AH51" s="440"/>
      <c r="AI51" s="440"/>
      <c r="AJ51" s="440"/>
      <c r="AK51" s="440"/>
      <c r="AL51" s="441"/>
      <c r="AM51" s="156"/>
      <c r="AN51" s="544"/>
      <c r="AO51" s="544"/>
      <c r="AP51" s="544"/>
      <c r="AQ51" s="544"/>
      <c r="AR51" s="544"/>
      <c r="AS51" s="544"/>
      <c r="AT51" s="544"/>
      <c r="AU51" s="544"/>
      <c r="AV51" s="544"/>
      <c r="AW51" s="107"/>
      <c r="AX51" s="165"/>
      <c r="AZ51" s="166"/>
      <c r="BA51" s="166"/>
      <c r="BB51" s="166"/>
      <c r="BC51" s="166"/>
      <c r="BD51" s="166"/>
      <c r="BE51" s="166"/>
      <c r="BF51" s="166"/>
      <c r="BG51" s="166"/>
      <c r="BH51" s="166"/>
      <c r="BI51" s="166"/>
      <c r="BK51" s="160"/>
      <c r="BL51" s="160"/>
      <c r="BM51" s="160"/>
      <c r="BN51" s="160"/>
      <c r="BO51" s="160"/>
      <c r="BP51" s="160"/>
      <c r="BQ51" s="160"/>
      <c r="BR51" s="160"/>
      <c r="BS51" s="160"/>
      <c r="BT51" s="160"/>
      <c r="BU51" s="160"/>
      <c r="BV51" s="160"/>
      <c r="BW51" s="160"/>
      <c r="BX51" s="160"/>
      <c r="BY51" s="160"/>
      <c r="BZ51" s="160"/>
      <c r="CA51" s="160"/>
      <c r="CB51" s="160"/>
      <c r="CC51" s="160"/>
    </row>
    <row r="52" spans="2:81" ht="24" customHeight="1" x14ac:dyDescent="0.2">
      <c r="B52" s="436"/>
      <c r="C52" s="437"/>
      <c r="D52" s="437"/>
      <c r="E52" s="437"/>
      <c r="F52" s="437"/>
      <c r="G52" s="437"/>
      <c r="H52" s="437"/>
      <c r="I52" s="437"/>
      <c r="J52" s="437"/>
      <c r="K52" s="437"/>
      <c r="L52" s="437"/>
      <c r="M52" s="437"/>
      <c r="N52" s="437"/>
      <c r="O52" s="437"/>
      <c r="P52" s="437"/>
      <c r="Q52" s="438"/>
      <c r="R52" s="439"/>
      <c r="S52" s="440"/>
      <c r="T52" s="440"/>
      <c r="U52" s="440"/>
      <c r="V52" s="440"/>
      <c r="W52" s="440"/>
      <c r="X52" s="440"/>
      <c r="Y52" s="440"/>
      <c r="Z52" s="440"/>
      <c r="AA52" s="440"/>
      <c r="AB52" s="441"/>
      <c r="AC52" s="439"/>
      <c r="AD52" s="440"/>
      <c r="AE52" s="440"/>
      <c r="AF52" s="440"/>
      <c r="AG52" s="440"/>
      <c r="AH52" s="440"/>
      <c r="AI52" s="440"/>
      <c r="AJ52" s="440"/>
      <c r="AK52" s="440"/>
      <c r="AL52" s="441"/>
      <c r="AM52" s="156"/>
      <c r="AN52" s="544"/>
      <c r="AO52" s="544"/>
      <c r="AP52" s="544"/>
      <c r="AQ52" s="544"/>
      <c r="AR52" s="544"/>
      <c r="AS52" s="544"/>
      <c r="AT52" s="544"/>
      <c r="AU52" s="544"/>
      <c r="AV52" s="544"/>
      <c r="AW52" s="107"/>
      <c r="AX52" s="165"/>
      <c r="AZ52" s="166"/>
      <c r="BA52" s="166"/>
      <c r="BB52" s="166"/>
      <c r="BC52" s="166"/>
      <c r="BD52" s="166"/>
      <c r="BE52" s="166"/>
      <c r="BF52" s="166"/>
      <c r="BG52" s="166"/>
      <c r="BH52" s="166"/>
      <c r="BI52" s="166"/>
      <c r="BK52" s="160"/>
      <c r="BL52" s="160"/>
      <c r="BM52" s="160"/>
      <c r="BN52" s="160"/>
      <c r="BO52" s="160"/>
      <c r="BP52" s="160"/>
      <c r="BQ52" s="160"/>
      <c r="BR52" s="160"/>
      <c r="BS52" s="160"/>
      <c r="BT52" s="160"/>
      <c r="BU52" s="160"/>
      <c r="BV52" s="160"/>
      <c r="BW52" s="160"/>
      <c r="BX52" s="160"/>
      <c r="BY52" s="160"/>
      <c r="BZ52" s="160"/>
      <c r="CA52" s="160"/>
      <c r="CB52" s="160"/>
      <c r="CC52" s="160"/>
    </row>
    <row r="53" spans="2:81" ht="24" customHeight="1" x14ac:dyDescent="0.2">
      <c r="B53" s="436"/>
      <c r="C53" s="437"/>
      <c r="D53" s="437"/>
      <c r="E53" s="437"/>
      <c r="F53" s="437"/>
      <c r="G53" s="437"/>
      <c r="H53" s="437"/>
      <c r="I53" s="437"/>
      <c r="J53" s="437"/>
      <c r="K53" s="437"/>
      <c r="L53" s="437"/>
      <c r="M53" s="437"/>
      <c r="N53" s="437"/>
      <c r="O53" s="437"/>
      <c r="P53" s="437"/>
      <c r="Q53" s="438"/>
      <c r="R53" s="439"/>
      <c r="S53" s="440"/>
      <c r="T53" s="440"/>
      <c r="U53" s="440"/>
      <c r="V53" s="440"/>
      <c r="W53" s="440"/>
      <c r="X53" s="440"/>
      <c r="Y53" s="440"/>
      <c r="Z53" s="440"/>
      <c r="AA53" s="440"/>
      <c r="AB53" s="441"/>
      <c r="AC53" s="439"/>
      <c r="AD53" s="440"/>
      <c r="AE53" s="440"/>
      <c r="AF53" s="440"/>
      <c r="AG53" s="440"/>
      <c r="AH53" s="440"/>
      <c r="AI53" s="440"/>
      <c r="AJ53" s="440"/>
      <c r="AK53" s="440"/>
      <c r="AL53" s="441"/>
      <c r="AM53" s="156"/>
      <c r="AN53" s="544"/>
      <c r="AO53" s="544"/>
      <c r="AP53" s="544"/>
      <c r="AQ53" s="544"/>
      <c r="AR53" s="544"/>
      <c r="AS53" s="544"/>
      <c r="AT53" s="544"/>
      <c r="AU53" s="544"/>
      <c r="AV53" s="544"/>
      <c r="AW53" s="107"/>
      <c r="AX53" s="165"/>
      <c r="AZ53" s="166"/>
      <c r="BA53" s="166"/>
      <c r="BB53" s="166"/>
      <c r="BC53" s="166"/>
      <c r="BD53" s="166"/>
      <c r="BE53" s="166"/>
      <c r="BF53" s="166"/>
      <c r="BG53" s="166"/>
      <c r="BH53" s="166"/>
      <c r="BI53" s="166"/>
      <c r="BK53" s="160"/>
      <c r="BL53" s="160"/>
      <c r="BM53" s="160"/>
      <c r="BN53" s="160"/>
      <c r="BO53" s="160"/>
      <c r="BP53" s="160"/>
      <c r="BQ53" s="160"/>
      <c r="BR53" s="160"/>
      <c r="BS53" s="160"/>
      <c r="BT53" s="160"/>
      <c r="BU53" s="160"/>
      <c r="BV53" s="160"/>
      <c r="BW53" s="160"/>
      <c r="BX53" s="160"/>
      <c r="BY53" s="160"/>
      <c r="BZ53" s="160"/>
      <c r="CA53" s="160"/>
      <c r="CB53" s="160"/>
      <c r="CC53" s="160"/>
    </row>
    <row r="54" spans="2:81" ht="24" customHeight="1" x14ac:dyDescent="0.2">
      <c r="B54" s="436"/>
      <c r="C54" s="437"/>
      <c r="D54" s="437"/>
      <c r="E54" s="437"/>
      <c r="F54" s="437"/>
      <c r="G54" s="437"/>
      <c r="H54" s="437"/>
      <c r="I54" s="437"/>
      <c r="J54" s="437"/>
      <c r="K54" s="437"/>
      <c r="L54" s="437"/>
      <c r="M54" s="437"/>
      <c r="N54" s="437"/>
      <c r="O54" s="437"/>
      <c r="P54" s="437"/>
      <c r="Q54" s="438"/>
      <c r="R54" s="439"/>
      <c r="S54" s="440"/>
      <c r="T54" s="440"/>
      <c r="U54" s="440"/>
      <c r="V54" s="440"/>
      <c r="W54" s="440"/>
      <c r="X54" s="440"/>
      <c r="Y54" s="440"/>
      <c r="Z54" s="440"/>
      <c r="AA54" s="440"/>
      <c r="AB54" s="441"/>
      <c r="AC54" s="439"/>
      <c r="AD54" s="440"/>
      <c r="AE54" s="440"/>
      <c r="AF54" s="440"/>
      <c r="AG54" s="440"/>
      <c r="AH54" s="440"/>
      <c r="AI54" s="440"/>
      <c r="AJ54" s="440"/>
      <c r="AK54" s="440"/>
      <c r="AL54" s="441"/>
      <c r="AM54" s="156"/>
      <c r="AN54" s="544"/>
      <c r="AO54" s="544"/>
      <c r="AP54" s="544"/>
      <c r="AQ54" s="544"/>
      <c r="AR54" s="544"/>
      <c r="AS54" s="544"/>
      <c r="AT54" s="544"/>
      <c r="AU54" s="544"/>
      <c r="AV54" s="544"/>
      <c r="AW54" s="107"/>
      <c r="AX54" s="165"/>
      <c r="AZ54" s="166"/>
      <c r="BA54" s="166"/>
      <c r="BB54" s="166"/>
      <c r="BC54" s="166"/>
      <c r="BD54" s="166"/>
      <c r="BE54" s="166"/>
      <c r="BF54" s="166"/>
      <c r="BG54" s="166"/>
      <c r="BH54" s="166"/>
      <c r="BI54" s="166"/>
      <c r="BK54" s="160"/>
      <c r="BL54" s="160"/>
      <c r="BM54" s="160"/>
      <c r="BN54" s="160"/>
      <c r="BO54" s="160"/>
      <c r="BP54" s="160"/>
      <c r="BQ54" s="160"/>
      <c r="BR54" s="160"/>
      <c r="BS54" s="160"/>
      <c r="BT54" s="160"/>
      <c r="BU54" s="160"/>
      <c r="BV54" s="160"/>
      <c r="BW54" s="160"/>
      <c r="BX54" s="160"/>
      <c r="BY54" s="160"/>
      <c r="BZ54" s="160"/>
      <c r="CA54" s="160"/>
      <c r="CB54" s="160"/>
      <c r="CC54" s="160"/>
    </row>
    <row r="55" spans="2:81" ht="24" customHeight="1" x14ac:dyDescent="0.2">
      <c r="B55" s="436"/>
      <c r="C55" s="437"/>
      <c r="D55" s="437"/>
      <c r="E55" s="437"/>
      <c r="F55" s="437"/>
      <c r="G55" s="437"/>
      <c r="H55" s="437"/>
      <c r="I55" s="437"/>
      <c r="J55" s="437"/>
      <c r="K55" s="437"/>
      <c r="L55" s="437"/>
      <c r="M55" s="437"/>
      <c r="N55" s="437"/>
      <c r="O55" s="437"/>
      <c r="P55" s="437"/>
      <c r="Q55" s="438"/>
      <c r="R55" s="439"/>
      <c r="S55" s="440"/>
      <c r="T55" s="440"/>
      <c r="U55" s="440"/>
      <c r="V55" s="440"/>
      <c r="W55" s="440"/>
      <c r="X55" s="440"/>
      <c r="Y55" s="440"/>
      <c r="Z55" s="440"/>
      <c r="AA55" s="440"/>
      <c r="AB55" s="441"/>
      <c r="AC55" s="439"/>
      <c r="AD55" s="440"/>
      <c r="AE55" s="440"/>
      <c r="AF55" s="440"/>
      <c r="AG55" s="440"/>
      <c r="AH55" s="440"/>
      <c r="AI55" s="440"/>
      <c r="AJ55" s="440"/>
      <c r="AK55" s="440"/>
      <c r="AL55" s="441"/>
      <c r="AM55" s="156"/>
      <c r="AN55" s="544"/>
      <c r="AO55" s="544"/>
      <c r="AP55" s="544"/>
      <c r="AQ55" s="544"/>
      <c r="AR55" s="544"/>
      <c r="AS55" s="544"/>
      <c r="AT55" s="544"/>
      <c r="AU55" s="544"/>
      <c r="AV55" s="544"/>
      <c r="AW55" s="107"/>
      <c r="AX55" s="165"/>
      <c r="AZ55" s="166"/>
      <c r="BA55" s="166"/>
      <c r="BB55" s="166"/>
      <c r="BC55" s="166"/>
      <c r="BD55" s="166"/>
      <c r="BE55" s="166"/>
      <c r="BF55" s="166"/>
      <c r="BG55" s="166"/>
      <c r="BH55" s="166"/>
      <c r="BI55" s="166"/>
      <c r="BK55" s="160"/>
      <c r="BL55" s="160"/>
      <c r="BM55" s="160"/>
      <c r="BN55" s="160"/>
      <c r="BO55" s="160"/>
      <c r="BP55" s="160"/>
      <c r="BQ55" s="160"/>
      <c r="BR55" s="160"/>
      <c r="BS55" s="160"/>
      <c r="BT55" s="160"/>
      <c r="BU55" s="160"/>
      <c r="BV55" s="160"/>
      <c r="BW55" s="160"/>
      <c r="BX55" s="160"/>
      <c r="BY55" s="160"/>
      <c r="BZ55" s="160"/>
      <c r="CA55" s="160"/>
      <c r="CB55" s="160"/>
      <c r="CC55" s="160"/>
    </row>
    <row r="56" spans="2:81" ht="24" customHeight="1" x14ac:dyDescent="0.2">
      <c r="B56" s="436"/>
      <c r="C56" s="437"/>
      <c r="D56" s="437"/>
      <c r="E56" s="437"/>
      <c r="F56" s="437"/>
      <c r="G56" s="437"/>
      <c r="H56" s="437"/>
      <c r="I56" s="437"/>
      <c r="J56" s="437"/>
      <c r="K56" s="437"/>
      <c r="L56" s="437"/>
      <c r="M56" s="437"/>
      <c r="N56" s="437"/>
      <c r="O56" s="437"/>
      <c r="P56" s="437"/>
      <c r="Q56" s="438"/>
      <c r="R56" s="439"/>
      <c r="S56" s="440"/>
      <c r="T56" s="440"/>
      <c r="U56" s="440"/>
      <c r="V56" s="440"/>
      <c r="W56" s="440"/>
      <c r="X56" s="440"/>
      <c r="Y56" s="440"/>
      <c r="Z56" s="440"/>
      <c r="AA56" s="440"/>
      <c r="AB56" s="441"/>
      <c r="AC56" s="439"/>
      <c r="AD56" s="440"/>
      <c r="AE56" s="440"/>
      <c r="AF56" s="440"/>
      <c r="AG56" s="440"/>
      <c r="AH56" s="440"/>
      <c r="AI56" s="440"/>
      <c r="AJ56" s="440"/>
      <c r="AK56" s="440"/>
      <c r="AL56" s="441"/>
      <c r="AM56" s="156"/>
      <c r="AN56" s="544"/>
      <c r="AO56" s="544"/>
      <c r="AP56" s="544"/>
      <c r="AQ56" s="544"/>
      <c r="AR56" s="544"/>
      <c r="AS56" s="544"/>
      <c r="AT56" s="544"/>
      <c r="AU56" s="544"/>
      <c r="AV56" s="544"/>
      <c r="AW56" s="107"/>
      <c r="AX56" s="165"/>
      <c r="AZ56" s="166"/>
      <c r="BA56" s="166"/>
      <c r="BB56" s="166"/>
      <c r="BC56" s="166"/>
      <c r="BD56" s="166"/>
      <c r="BE56" s="166"/>
      <c r="BF56" s="166"/>
      <c r="BG56" s="166"/>
      <c r="BH56" s="166"/>
      <c r="BI56" s="166"/>
      <c r="BK56" s="160"/>
      <c r="BL56" s="160"/>
      <c r="BM56" s="160"/>
      <c r="BN56" s="160"/>
      <c r="BO56" s="160"/>
      <c r="BP56" s="160"/>
      <c r="BQ56" s="160"/>
      <c r="BR56" s="160"/>
      <c r="BS56" s="160"/>
      <c r="BT56" s="160"/>
      <c r="BU56" s="160"/>
      <c r="BV56" s="160"/>
      <c r="BW56" s="160"/>
      <c r="BX56" s="160"/>
      <c r="BY56" s="160"/>
      <c r="BZ56" s="160"/>
      <c r="CA56" s="160"/>
      <c r="CB56" s="160"/>
      <c r="CC56" s="160"/>
    </row>
    <row r="57" spans="2:81" ht="24" customHeight="1" x14ac:dyDescent="0.2">
      <c r="B57" s="436"/>
      <c r="C57" s="437"/>
      <c r="D57" s="437"/>
      <c r="E57" s="437"/>
      <c r="F57" s="437"/>
      <c r="G57" s="437"/>
      <c r="H57" s="437"/>
      <c r="I57" s="437"/>
      <c r="J57" s="437"/>
      <c r="K57" s="437"/>
      <c r="L57" s="437"/>
      <c r="M57" s="437"/>
      <c r="N57" s="437"/>
      <c r="O57" s="437"/>
      <c r="P57" s="437"/>
      <c r="Q57" s="438"/>
      <c r="R57" s="439"/>
      <c r="S57" s="440"/>
      <c r="T57" s="440"/>
      <c r="U57" s="440"/>
      <c r="V57" s="440"/>
      <c r="W57" s="440"/>
      <c r="X57" s="440"/>
      <c r="Y57" s="440"/>
      <c r="Z57" s="440"/>
      <c r="AA57" s="440"/>
      <c r="AB57" s="441"/>
      <c r="AC57" s="439"/>
      <c r="AD57" s="440"/>
      <c r="AE57" s="440"/>
      <c r="AF57" s="440"/>
      <c r="AG57" s="440"/>
      <c r="AH57" s="440"/>
      <c r="AI57" s="440"/>
      <c r="AJ57" s="440"/>
      <c r="AK57" s="440"/>
      <c r="AL57" s="441"/>
      <c r="AM57" s="156"/>
      <c r="AN57" s="544"/>
      <c r="AO57" s="544"/>
      <c r="AP57" s="544"/>
      <c r="AQ57" s="544"/>
      <c r="AR57" s="544"/>
      <c r="AS57" s="544"/>
      <c r="AT57" s="544"/>
      <c r="AU57" s="544"/>
      <c r="AV57" s="544"/>
      <c r="AW57" s="107"/>
      <c r="AX57" s="165"/>
      <c r="AZ57" s="166"/>
      <c r="BA57" s="166"/>
      <c r="BB57" s="166"/>
      <c r="BC57" s="166"/>
      <c r="BD57" s="166"/>
      <c r="BE57" s="166"/>
      <c r="BF57" s="166"/>
      <c r="BG57" s="166"/>
      <c r="BH57" s="166"/>
      <c r="BI57" s="166"/>
      <c r="BK57" s="160"/>
      <c r="BL57" s="160"/>
      <c r="BM57" s="160"/>
      <c r="BN57" s="160"/>
      <c r="BO57" s="160"/>
      <c r="BP57" s="160"/>
      <c r="BQ57" s="160"/>
      <c r="BR57" s="160"/>
      <c r="BS57" s="160"/>
      <c r="BT57" s="160"/>
      <c r="BU57" s="160"/>
      <c r="BV57" s="160"/>
      <c r="BW57" s="160"/>
      <c r="BX57" s="160"/>
      <c r="BY57" s="160"/>
      <c r="BZ57" s="160"/>
      <c r="CA57" s="160"/>
      <c r="CB57" s="160"/>
      <c r="CC57" s="160"/>
    </row>
    <row r="58" spans="2:81" ht="24" customHeight="1" x14ac:dyDescent="0.2">
      <c r="B58" s="436"/>
      <c r="C58" s="437"/>
      <c r="D58" s="437"/>
      <c r="E58" s="437"/>
      <c r="F58" s="437"/>
      <c r="G58" s="437"/>
      <c r="H58" s="437"/>
      <c r="I58" s="437"/>
      <c r="J58" s="437"/>
      <c r="K58" s="437"/>
      <c r="L58" s="437"/>
      <c r="M58" s="437"/>
      <c r="N58" s="437"/>
      <c r="O58" s="437"/>
      <c r="P58" s="437"/>
      <c r="Q58" s="438"/>
      <c r="R58" s="439"/>
      <c r="S58" s="440"/>
      <c r="T58" s="440"/>
      <c r="U58" s="440"/>
      <c r="V58" s="440"/>
      <c r="W58" s="440"/>
      <c r="X58" s="440"/>
      <c r="Y58" s="440"/>
      <c r="Z58" s="440"/>
      <c r="AA58" s="440"/>
      <c r="AB58" s="441"/>
      <c r="AC58" s="439"/>
      <c r="AD58" s="440"/>
      <c r="AE58" s="440"/>
      <c r="AF58" s="440"/>
      <c r="AG58" s="440"/>
      <c r="AH58" s="440"/>
      <c r="AI58" s="440"/>
      <c r="AJ58" s="440"/>
      <c r="AK58" s="440"/>
      <c r="AL58" s="441"/>
      <c r="AM58" s="156"/>
      <c r="AN58" s="544"/>
      <c r="AO58" s="544"/>
      <c r="AP58" s="544"/>
      <c r="AQ58" s="544"/>
      <c r="AR58" s="544"/>
      <c r="AS58" s="544"/>
      <c r="AT58" s="544"/>
      <c r="AU58" s="544"/>
      <c r="AV58" s="544"/>
      <c r="AW58" s="107"/>
      <c r="AX58" s="165"/>
      <c r="AZ58" s="166"/>
      <c r="BA58" s="166"/>
      <c r="BB58" s="166"/>
      <c r="BC58" s="166"/>
      <c r="BD58" s="166"/>
      <c r="BE58" s="166"/>
      <c r="BF58" s="166"/>
      <c r="BG58" s="166"/>
      <c r="BH58" s="166"/>
      <c r="BI58" s="166"/>
      <c r="BK58" s="160"/>
      <c r="BL58" s="160"/>
      <c r="BM58" s="160"/>
      <c r="BN58" s="160"/>
      <c r="BO58" s="160"/>
      <c r="BP58" s="160"/>
      <c r="BQ58" s="160"/>
      <c r="BR58" s="160"/>
      <c r="BS58" s="160"/>
      <c r="BT58" s="160"/>
      <c r="BU58" s="160"/>
      <c r="BV58" s="160"/>
      <c r="BW58" s="160"/>
      <c r="BX58" s="160"/>
      <c r="BY58" s="160"/>
      <c r="BZ58" s="160"/>
      <c r="CA58" s="160"/>
      <c r="CB58" s="160"/>
      <c r="CC58" s="160"/>
    </row>
    <row r="59" spans="2:81" ht="24" customHeight="1" x14ac:dyDescent="0.2">
      <c r="B59" s="436"/>
      <c r="C59" s="437"/>
      <c r="D59" s="437"/>
      <c r="E59" s="437"/>
      <c r="F59" s="437"/>
      <c r="G59" s="437"/>
      <c r="H59" s="437"/>
      <c r="I59" s="437"/>
      <c r="J59" s="437"/>
      <c r="K59" s="437"/>
      <c r="L59" s="437"/>
      <c r="M59" s="437"/>
      <c r="N59" s="437"/>
      <c r="O59" s="437"/>
      <c r="P59" s="437"/>
      <c r="Q59" s="438"/>
      <c r="R59" s="439"/>
      <c r="S59" s="440"/>
      <c r="T59" s="440"/>
      <c r="U59" s="440"/>
      <c r="V59" s="440"/>
      <c r="W59" s="440"/>
      <c r="X59" s="440"/>
      <c r="Y59" s="440"/>
      <c r="Z59" s="440"/>
      <c r="AA59" s="440"/>
      <c r="AB59" s="441"/>
      <c r="AC59" s="439"/>
      <c r="AD59" s="440"/>
      <c r="AE59" s="440"/>
      <c r="AF59" s="440"/>
      <c r="AG59" s="440"/>
      <c r="AH59" s="440"/>
      <c r="AI59" s="440"/>
      <c r="AJ59" s="440"/>
      <c r="AK59" s="440"/>
      <c r="AL59" s="441"/>
      <c r="AM59" s="156"/>
      <c r="AN59" s="544"/>
      <c r="AO59" s="544"/>
      <c r="AP59" s="544"/>
      <c r="AQ59" s="544"/>
      <c r="AR59" s="544"/>
      <c r="AS59" s="544"/>
      <c r="AT59" s="544"/>
      <c r="AU59" s="544"/>
      <c r="AV59" s="544"/>
      <c r="AW59" s="107"/>
      <c r="AX59" s="165"/>
      <c r="AZ59" s="166"/>
      <c r="BA59" s="166"/>
      <c r="BB59" s="166"/>
      <c r="BC59" s="166"/>
      <c r="BD59" s="166"/>
      <c r="BE59" s="166"/>
      <c r="BF59" s="166"/>
      <c r="BG59" s="166"/>
      <c r="BH59" s="166"/>
      <c r="BI59" s="166"/>
      <c r="BK59" s="160"/>
      <c r="BL59" s="160"/>
      <c r="BM59" s="160"/>
      <c r="BN59" s="160"/>
      <c r="BO59" s="160"/>
      <c r="BP59" s="160"/>
      <c r="BQ59" s="160"/>
      <c r="BR59" s="160"/>
      <c r="BS59" s="160"/>
      <c r="BT59" s="160"/>
      <c r="BU59" s="160"/>
      <c r="BV59" s="160"/>
      <c r="BW59" s="160"/>
      <c r="BX59" s="160"/>
      <c r="BY59" s="160"/>
      <c r="BZ59" s="160"/>
      <c r="CA59" s="160"/>
      <c r="CB59" s="160"/>
      <c r="CC59" s="160"/>
    </row>
    <row r="60" spans="2:81" ht="24" customHeight="1" x14ac:dyDescent="0.2">
      <c r="B60" s="436"/>
      <c r="C60" s="437"/>
      <c r="D60" s="437"/>
      <c r="E60" s="437"/>
      <c r="F60" s="437"/>
      <c r="G60" s="437"/>
      <c r="H60" s="437"/>
      <c r="I60" s="437"/>
      <c r="J60" s="437"/>
      <c r="K60" s="437"/>
      <c r="L60" s="437"/>
      <c r="M60" s="437"/>
      <c r="N60" s="437"/>
      <c r="O60" s="437"/>
      <c r="P60" s="437"/>
      <c r="Q60" s="438"/>
      <c r="R60" s="439"/>
      <c r="S60" s="440"/>
      <c r="T60" s="440"/>
      <c r="U60" s="440"/>
      <c r="V60" s="440"/>
      <c r="W60" s="440"/>
      <c r="X60" s="440"/>
      <c r="Y60" s="440"/>
      <c r="Z60" s="440"/>
      <c r="AA60" s="440"/>
      <c r="AB60" s="441"/>
      <c r="AC60" s="439"/>
      <c r="AD60" s="440"/>
      <c r="AE60" s="440"/>
      <c r="AF60" s="440"/>
      <c r="AG60" s="440"/>
      <c r="AH60" s="440"/>
      <c r="AI60" s="440"/>
      <c r="AJ60" s="440"/>
      <c r="AK60" s="440"/>
      <c r="AL60" s="441"/>
      <c r="AM60" s="156"/>
      <c r="AN60" s="544"/>
      <c r="AO60" s="544"/>
      <c r="AP60" s="544"/>
      <c r="AQ60" s="544"/>
      <c r="AR60" s="544"/>
      <c r="AS60" s="544"/>
      <c r="AT60" s="544"/>
      <c r="AU60" s="544"/>
      <c r="AV60" s="544"/>
      <c r="AW60" s="107"/>
      <c r="AX60" s="165"/>
      <c r="AZ60" s="166"/>
      <c r="BA60" s="166"/>
      <c r="BB60" s="166"/>
      <c r="BC60" s="166"/>
      <c r="BD60" s="166"/>
      <c r="BE60" s="166"/>
      <c r="BF60" s="166"/>
      <c r="BG60" s="166"/>
      <c r="BH60" s="166"/>
      <c r="BI60" s="166"/>
      <c r="BK60" s="160"/>
      <c r="BL60" s="160"/>
      <c r="BM60" s="160"/>
      <c r="BN60" s="160"/>
      <c r="BO60" s="160"/>
      <c r="BP60" s="160"/>
      <c r="BQ60" s="160"/>
      <c r="BR60" s="160"/>
      <c r="BS60" s="160"/>
      <c r="BT60" s="160"/>
      <c r="BU60" s="160"/>
      <c r="BV60" s="160"/>
      <c r="BW60" s="160"/>
      <c r="BX60" s="160"/>
      <c r="BY60" s="160"/>
      <c r="BZ60" s="160"/>
      <c r="CA60" s="160"/>
      <c r="CB60" s="160"/>
      <c r="CC60" s="160"/>
    </row>
    <row r="61" spans="2:81" ht="24" customHeight="1" x14ac:dyDescent="0.2">
      <c r="B61" s="436"/>
      <c r="C61" s="437"/>
      <c r="D61" s="437"/>
      <c r="E61" s="437"/>
      <c r="F61" s="437"/>
      <c r="G61" s="437"/>
      <c r="H61" s="437"/>
      <c r="I61" s="437"/>
      <c r="J61" s="437"/>
      <c r="K61" s="437"/>
      <c r="L61" s="437"/>
      <c r="M61" s="437"/>
      <c r="N61" s="437"/>
      <c r="O61" s="437"/>
      <c r="P61" s="437"/>
      <c r="Q61" s="438"/>
      <c r="R61" s="439"/>
      <c r="S61" s="440"/>
      <c r="T61" s="440"/>
      <c r="U61" s="440"/>
      <c r="V61" s="440"/>
      <c r="W61" s="440"/>
      <c r="X61" s="440"/>
      <c r="Y61" s="440"/>
      <c r="Z61" s="440"/>
      <c r="AA61" s="440"/>
      <c r="AB61" s="441"/>
      <c r="AC61" s="439"/>
      <c r="AD61" s="440"/>
      <c r="AE61" s="440"/>
      <c r="AF61" s="440"/>
      <c r="AG61" s="440"/>
      <c r="AH61" s="440"/>
      <c r="AI61" s="440"/>
      <c r="AJ61" s="440"/>
      <c r="AK61" s="440"/>
      <c r="AL61" s="441"/>
      <c r="AM61" s="156"/>
      <c r="AN61" s="544"/>
      <c r="AO61" s="544"/>
      <c r="AP61" s="544"/>
      <c r="AQ61" s="544"/>
      <c r="AR61" s="544"/>
      <c r="AS61" s="544"/>
      <c r="AT61" s="544"/>
      <c r="AU61" s="544"/>
      <c r="AV61" s="544"/>
      <c r="AW61" s="107"/>
      <c r="AX61" s="165"/>
      <c r="AZ61" s="166"/>
      <c r="BA61" s="166"/>
      <c r="BB61" s="166"/>
      <c r="BC61" s="166"/>
      <c r="BD61" s="166"/>
      <c r="BE61" s="166"/>
      <c r="BF61" s="166"/>
      <c r="BG61" s="166"/>
      <c r="BH61" s="166"/>
      <c r="BI61" s="166"/>
      <c r="BK61" s="160"/>
      <c r="BL61" s="160"/>
      <c r="BM61" s="160"/>
      <c r="BN61" s="160"/>
      <c r="BO61" s="160"/>
      <c r="BP61" s="160"/>
      <c r="BQ61" s="160"/>
      <c r="BR61" s="160"/>
      <c r="BS61" s="160"/>
      <c r="BT61" s="160"/>
      <c r="BU61" s="160"/>
      <c r="BV61" s="160"/>
      <c r="BW61" s="160"/>
      <c r="BX61" s="160"/>
      <c r="BY61" s="160"/>
      <c r="BZ61" s="160"/>
      <c r="CA61" s="160"/>
      <c r="CB61" s="160"/>
      <c r="CC61" s="160"/>
    </row>
    <row r="62" spans="2:81" ht="24" customHeight="1" x14ac:dyDescent="0.2">
      <c r="B62" s="436"/>
      <c r="C62" s="437"/>
      <c r="D62" s="437"/>
      <c r="E62" s="437"/>
      <c r="F62" s="437"/>
      <c r="G62" s="437"/>
      <c r="H62" s="437"/>
      <c r="I62" s="437"/>
      <c r="J62" s="437"/>
      <c r="K62" s="437"/>
      <c r="L62" s="437"/>
      <c r="M62" s="437"/>
      <c r="N62" s="437"/>
      <c r="O62" s="437"/>
      <c r="P62" s="437"/>
      <c r="Q62" s="438"/>
      <c r="R62" s="439"/>
      <c r="S62" s="440"/>
      <c r="T62" s="440"/>
      <c r="U62" s="440"/>
      <c r="V62" s="440"/>
      <c r="W62" s="440"/>
      <c r="X62" s="440"/>
      <c r="Y62" s="440"/>
      <c r="Z62" s="440"/>
      <c r="AA62" s="440"/>
      <c r="AB62" s="441"/>
      <c r="AC62" s="439"/>
      <c r="AD62" s="440"/>
      <c r="AE62" s="440"/>
      <c r="AF62" s="440"/>
      <c r="AG62" s="440"/>
      <c r="AH62" s="440"/>
      <c r="AI62" s="440"/>
      <c r="AJ62" s="440"/>
      <c r="AK62" s="440"/>
      <c r="AL62" s="441"/>
      <c r="AM62" s="156"/>
      <c r="AN62" s="544"/>
      <c r="AO62" s="544"/>
      <c r="AP62" s="544"/>
      <c r="AQ62" s="544"/>
      <c r="AR62" s="544"/>
      <c r="AS62" s="544"/>
      <c r="AT62" s="544"/>
      <c r="AU62" s="544"/>
      <c r="AV62" s="544"/>
      <c r="AW62" s="107"/>
      <c r="AX62" s="165"/>
      <c r="AZ62" s="166"/>
      <c r="BA62" s="166"/>
      <c r="BB62" s="166"/>
      <c r="BC62" s="166"/>
      <c r="BD62" s="166"/>
      <c r="BE62" s="166"/>
      <c r="BF62" s="166"/>
      <c r="BG62" s="166"/>
      <c r="BH62" s="166"/>
      <c r="BI62" s="166"/>
      <c r="BK62" s="160"/>
      <c r="BL62" s="160"/>
      <c r="BM62" s="160"/>
      <c r="BN62" s="160"/>
      <c r="BO62" s="160"/>
      <c r="BP62" s="160"/>
      <c r="BQ62" s="160"/>
      <c r="BR62" s="160"/>
      <c r="BS62" s="160"/>
      <c r="BT62" s="160"/>
      <c r="BU62" s="160"/>
      <c r="BV62" s="160"/>
      <c r="BW62" s="160"/>
      <c r="BX62" s="160"/>
      <c r="BY62" s="160"/>
      <c r="BZ62" s="160"/>
      <c r="CA62" s="160"/>
      <c r="CB62" s="160"/>
      <c r="CC62" s="160"/>
    </row>
    <row r="63" spans="2:81" ht="24" customHeight="1" x14ac:dyDescent="0.2">
      <c r="B63" s="436"/>
      <c r="C63" s="437"/>
      <c r="D63" s="437"/>
      <c r="E63" s="437"/>
      <c r="F63" s="437"/>
      <c r="G63" s="437"/>
      <c r="H63" s="437"/>
      <c r="I63" s="437"/>
      <c r="J63" s="437"/>
      <c r="K63" s="437"/>
      <c r="L63" s="437"/>
      <c r="M63" s="437"/>
      <c r="N63" s="437"/>
      <c r="O63" s="437"/>
      <c r="P63" s="437"/>
      <c r="Q63" s="438"/>
      <c r="R63" s="439"/>
      <c r="S63" s="440"/>
      <c r="T63" s="440"/>
      <c r="U63" s="440"/>
      <c r="V63" s="440"/>
      <c r="W63" s="440"/>
      <c r="X63" s="440"/>
      <c r="Y63" s="440"/>
      <c r="Z63" s="440"/>
      <c r="AA63" s="440"/>
      <c r="AB63" s="441"/>
      <c r="AC63" s="439"/>
      <c r="AD63" s="440"/>
      <c r="AE63" s="440"/>
      <c r="AF63" s="440"/>
      <c r="AG63" s="440"/>
      <c r="AH63" s="440"/>
      <c r="AI63" s="440"/>
      <c r="AJ63" s="440"/>
      <c r="AK63" s="440"/>
      <c r="AL63" s="441"/>
      <c r="AM63" s="156"/>
      <c r="AN63" s="544"/>
      <c r="AO63" s="544"/>
      <c r="AP63" s="544"/>
      <c r="AQ63" s="544"/>
      <c r="AR63" s="544"/>
      <c r="AS63" s="544"/>
      <c r="AT63" s="544"/>
      <c r="AU63" s="544"/>
      <c r="AV63" s="544"/>
      <c r="AW63" s="107"/>
      <c r="AX63" s="165"/>
      <c r="AZ63" s="166"/>
      <c r="BA63" s="166"/>
      <c r="BB63" s="166"/>
      <c r="BC63" s="166"/>
      <c r="BD63" s="166"/>
      <c r="BE63" s="166"/>
      <c r="BF63" s="166"/>
      <c r="BG63" s="166"/>
      <c r="BH63" s="166"/>
      <c r="BI63" s="166"/>
      <c r="BK63" s="160"/>
      <c r="BL63" s="160"/>
      <c r="BM63" s="160"/>
      <c r="BN63" s="160"/>
      <c r="BO63" s="160"/>
      <c r="BP63" s="160"/>
      <c r="BQ63" s="160"/>
      <c r="BR63" s="160"/>
      <c r="BS63" s="160"/>
      <c r="BT63" s="160"/>
      <c r="BU63" s="160"/>
      <c r="BV63" s="160"/>
      <c r="BW63" s="160"/>
      <c r="BX63" s="160"/>
      <c r="BY63" s="160"/>
      <c r="BZ63" s="160"/>
      <c r="CA63" s="160"/>
      <c r="CB63" s="160"/>
      <c r="CC63" s="160"/>
    </row>
    <row r="64" spans="2:81" ht="24" customHeight="1" x14ac:dyDescent="0.25">
      <c r="B64" s="436"/>
      <c r="C64" s="437"/>
      <c r="D64" s="437"/>
      <c r="E64" s="437"/>
      <c r="F64" s="437"/>
      <c r="G64" s="437"/>
      <c r="H64" s="437"/>
      <c r="I64" s="437"/>
      <c r="J64" s="437"/>
      <c r="K64" s="437"/>
      <c r="L64" s="437"/>
      <c r="M64" s="437"/>
      <c r="N64" s="437"/>
      <c r="O64" s="437"/>
      <c r="P64" s="437"/>
      <c r="Q64" s="438"/>
      <c r="R64" s="439"/>
      <c r="S64" s="440"/>
      <c r="T64" s="440"/>
      <c r="U64" s="440"/>
      <c r="V64" s="440"/>
      <c r="W64" s="440"/>
      <c r="X64" s="440"/>
      <c r="Y64" s="440"/>
      <c r="Z64" s="440"/>
      <c r="AA64" s="440"/>
      <c r="AB64" s="441"/>
      <c r="AC64" s="439"/>
      <c r="AD64" s="440"/>
      <c r="AE64" s="440"/>
      <c r="AF64" s="440"/>
      <c r="AG64" s="440"/>
      <c r="AH64" s="440"/>
      <c r="AI64" s="440"/>
      <c r="AJ64" s="440"/>
      <c r="AK64" s="440"/>
      <c r="AL64" s="441"/>
      <c r="AM64" s="168"/>
      <c r="AN64" s="545"/>
      <c r="AO64" s="545"/>
      <c r="AP64" s="545"/>
      <c r="AQ64" s="545"/>
      <c r="AR64" s="545"/>
      <c r="AS64" s="545"/>
      <c r="AT64" s="545"/>
      <c r="AU64" s="545"/>
      <c r="AV64" s="545"/>
      <c r="AW64" s="220"/>
      <c r="AX64" s="162"/>
      <c r="AZ64" s="167"/>
      <c r="BA64" s="167"/>
      <c r="BB64" s="167"/>
      <c r="BC64" s="167"/>
      <c r="BD64" s="167"/>
      <c r="BE64" s="167"/>
      <c r="BF64" s="167"/>
      <c r="BG64" s="166"/>
      <c r="BH64" s="166"/>
      <c r="BI64" s="166"/>
      <c r="BK64" s="160"/>
      <c r="BL64" s="160"/>
      <c r="BM64" s="160"/>
      <c r="BN64" s="160"/>
      <c r="BO64" s="160"/>
      <c r="BP64" s="160"/>
      <c r="BQ64" s="160"/>
      <c r="BR64" s="160"/>
      <c r="BS64" s="160"/>
      <c r="BT64" s="160"/>
      <c r="BU64" s="160"/>
      <c r="BV64" s="160"/>
      <c r="BW64" s="160"/>
      <c r="BX64" s="160"/>
      <c r="BY64" s="160"/>
      <c r="BZ64" s="160"/>
      <c r="CA64" s="160"/>
      <c r="CB64" s="160"/>
      <c r="CC64" s="160"/>
    </row>
    <row r="65" spans="2:58" ht="18" customHeight="1" x14ac:dyDescent="0.2">
      <c r="B65" s="237"/>
      <c r="C65" s="237" t="s">
        <v>114</v>
      </c>
      <c r="D65" s="238"/>
      <c r="E65" s="238"/>
      <c r="F65" s="238"/>
      <c r="G65" s="238"/>
      <c r="H65" s="238"/>
      <c r="I65" s="238"/>
      <c r="J65" s="238"/>
      <c r="K65" s="238"/>
      <c r="L65" s="238"/>
      <c r="M65" s="238"/>
      <c r="N65" s="238"/>
      <c r="O65" s="238"/>
      <c r="P65" s="238"/>
      <c r="Q65" s="238"/>
      <c r="R65" s="239"/>
      <c r="S65" s="239"/>
      <c r="T65" s="239"/>
      <c r="U65" s="239"/>
      <c r="V65" s="239"/>
      <c r="W65" s="239"/>
      <c r="X65" s="239"/>
      <c r="Y65" s="239"/>
      <c r="Z65" s="239"/>
      <c r="AA65" s="239"/>
      <c r="AB65" s="239"/>
      <c r="AC65" s="239"/>
      <c r="AD65" s="239"/>
      <c r="AE65" s="239"/>
      <c r="AF65" s="239"/>
      <c r="AG65" s="239"/>
      <c r="AH65" s="239"/>
      <c r="AI65" s="239"/>
      <c r="AJ65" s="239"/>
      <c r="AK65" s="239"/>
      <c r="AL65" s="239"/>
      <c r="AU65" s="120"/>
      <c r="AV65" s="120"/>
      <c r="AW65" s="102"/>
      <c r="AX65" s="164"/>
      <c r="AY65" s="162"/>
      <c r="AZ65" s="162"/>
    </row>
    <row r="66" spans="2:58" ht="18" customHeight="1" x14ac:dyDescent="0.2">
      <c r="B66" s="237"/>
      <c r="C66" s="237"/>
      <c r="D66" s="238"/>
      <c r="E66" s="238"/>
      <c r="F66" s="238"/>
      <c r="G66" s="238"/>
      <c r="H66" s="238"/>
      <c r="I66" s="238"/>
      <c r="J66" s="238"/>
      <c r="K66" s="238"/>
      <c r="L66" s="238"/>
      <c r="M66" s="238"/>
      <c r="N66" s="238"/>
      <c r="O66" s="238"/>
      <c r="P66" s="238"/>
      <c r="Q66" s="238"/>
      <c r="R66" s="239"/>
      <c r="S66" s="239"/>
      <c r="T66" s="239"/>
      <c r="U66" s="239"/>
      <c r="V66" s="239"/>
      <c r="W66" s="239"/>
      <c r="X66" s="239"/>
      <c r="Y66" s="239"/>
      <c r="Z66" s="239"/>
      <c r="AA66" s="239"/>
      <c r="AB66" s="239"/>
      <c r="AC66" s="239"/>
      <c r="AD66" s="239"/>
      <c r="AE66" s="239"/>
      <c r="AF66" s="239"/>
      <c r="AG66" s="239"/>
      <c r="AH66" s="239"/>
      <c r="AI66" s="239"/>
      <c r="AJ66" s="239"/>
      <c r="AK66" s="239"/>
      <c r="AL66" s="239"/>
      <c r="AU66" s="120"/>
      <c r="AV66" s="120"/>
      <c r="AW66" s="102"/>
      <c r="AX66" s="164"/>
      <c r="AY66" s="162"/>
      <c r="AZ66" s="162"/>
    </row>
    <row r="67" spans="2:58" ht="20.25" customHeight="1" x14ac:dyDescent="0.2">
      <c r="B67" s="426" t="s">
        <v>70</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164"/>
      <c r="AY67" s="162"/>
      <c r="AZ67" s="162"/>
    </row>
    <row r="68" spans="2:58" ht="10.5" customHeight="1" x14ac:dyDescent="0.2">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164"/>
      <c r="AY68" s="162"/>
      <c r="AZ68" s="162"/>
    </row>
    <row r="69" spans="2:58" ht="19.5" customHeight="1" x14ac:dyDescent="0.2">
      <c r="B69" s="315"/>
      <c r="C69" s="315"/>
      <c r="D69" s="244"/>
      <c r="E69" s="244"/>
      <c r="F69" s="244"/>
      <c r="G69" s="244"/>
      <c r="H69" s="244"/>
      <c r="I69" s="244"/>
      <c r="J69" s="244"/>
      <c r="K69" s="244"/>
      <c r="L69" s="472" t="s">
        <v>71</v>
      </c>
      <c r="M69" s="472"/>
      <c r="N69" s="472"/>
      <c r="O69" s="472"/>
      <c r="P69" s="472"/>
      <c r="Q69" s="472"/>
      <c r="R69" s="316"/>
      <c r="S69" s="316"/>
      <c r="T69" s="316"/>
      <c r="U69" s="316"/>
      <c r="V69" s="316"/>
      <c r="W69" s="316"/>
      <c r="X69" s="447" t="s">
        <v>91</v>
      </c>
      <c r="Y69" s="447"/>
      <c r="Z69" s="447"/>
      <c r="AA69" s="447"/>
      <c r="AB69" s="447"/>
      <c r="AC69" s="447"/>
      <c r="AD69" s="244"/>
      <c r="AE69" s="244"/>
      <c r="AF69" s="244"/>
      <c r="AG69" s="244"/>
      <c r="AH69" s="244"/>
      <c r="AI69" s="472" t="s">
        <v>170</v>
      </c>
      <c r="AJ69" s="472"/>
      <c r="AK69" s="472"/>
      <c r="AL69" s="472"/>
      <c r="AM69" s="472"/>
      <c r="AN69" s="472"/>
      <c r="AO69" s="472"/>
      <c r="AP69" s="472"/>
      <c r="AQ69" s="244"/>
      <c r="AR69" s="244"/>
      <c r="AS69" s="244"/>
      <c r="AT69" s="244"/>
      <c r="AU69" s="317"/>
      <c r="AV69" s="317"/>
      <c r="AW69" s="267"/>
      <c r="AX69" s="164"/>
      <c r="AY69" s="162"/>
      <c r="AZ69" s="162"/>
    </row>
    <row r="70" spans="2:58" ht="7.5" customHeight="1" x14ac:dyDescent="0.2">
      <c r="B70" s="267"/>
      <c r="C70" s="267"/>
      <c r="D70" s="292"/>
      <c r="E70" s="292"/>
      <c r="F70" s="292"/>
      <c r="G70" s="292"/>
      <c r="H70" s="292"/>
      <c r="I70" s="292"/>
      <c r="J70" s="292"/>
      <c r="K70" s="292"/>
      <c r="L70" s="292"/>
      <c r="M70" s="293"/>
      <c r="N70" s="293"/>
      <c r="O70" s="293"/>
      <c r="P70" s="293"/>
      <c r="Q70" s="293"/>
      <c r="R70" s="293"/>
      <c r="S70" s="293"/>
      <c r="T70" s="293"/>
      <c r="U70" s="293"/>
      <c r="V70" s="293"/>
      <c r="W70" s="293"/>
      <c r="X70" s="293"/>
      <c r="Y70" s="293"/>
      <c r="Z70" s="292"/>
      <c r="AA70" s="292"/>
      <c r="AB70" s="292"/>
      <c r="AC70" s="292"/>
      <c r="AD70" s="292"/>
      <c r="AE70" s="291"/>
      <c r="AF70" s="291"/>
      <c r="AG70" s="291"/>
      <c r="AH70" s="291"/>
      <c r="AI70" s="291"/>
      <c r="AJ70" s="291"/>
      <c r="AK70" s="291"/>
      <c r="AL70" s="291"/>
      <c r="AM70" s="291"/>
      <c r="AN70" s="291"/>
      <c r="AO70" s="291"/>
      <c r="AP70" s="291"/>
      <c r="AQ70" s="291"/>
      <c r="AR70" s="291"/>
      <c r="AS70" s="291"/>
      <c r="AT70" s="291"/>
      <c r="AU70" s="291"/>
      <c r="AV70" s="291"/>
      <c r="AW70" s="267"/>
      <c r="AX70" s="164"/>
      <c r="AY70" s="162"/>
      <c r="AZ70" s="162"/>
    </row>
    <row r="71" spans="2:58" ht="19.5" customHeight="1" x14ac:dyDescent="0.2">
      <c r="B71" s="267"/>
      <c r="C71" s="267"/>
      <c r="D71" s="318"/>
      <c r="E71" s="318"/>
      <c r="F71" s="318"/>
      <c r="G71" s="318"/>
      <c r="H71" s="318"/>
      <c r="I71" s="318"/>
      <c r="J71" s="318"/>
      <c r="K71" s="318"/>
      <c r="L71" s="467">
        <f>SUM(R35:AB64)</f>
        <v>0</v>
      </c>
      <c r="M71" s="468"/>
      <c r="N71" s="468"/>
      <c r="O71" s="468"/>
      <c r="P71" s="468"/>
      <c r="Q71" s="469"/>
      <c r="R71" s="319"/>
      <c r="S71" s="319"/>
      <c r="T71" s="320"/>
      <c r="U71" s="470" t="s">
        <v>72</v>
      </c>
      <c r="V71" s="470"/>
      <c r="W71" s="319"/>
      <c r="X71" s="448">
        <f>SUM(AC35:AL64)+AN43</f>
        <v>0</v>
      </c>
      <c r="Y71" s="449"/>
      <c r="Z71" s="449"/>
      <c r="AA71" s="449"/>
      <c r="AB71" s="449"/>
      <c r="AC71" s="450"/>
      <c r="AD71" s="267"/>
      <c r="AE71" s="267"/>
      <c r="AF71" s="321" t="s">
        <v>73</v>
      </c>
      <c r="AG71" s="267"/>
      <c r="AH71" s="321"/>
      <c r="AI71" s="267"/>
      <c r="AJ71" s="267"/>
      <c r="AK71" s="446">
        <f>L71+X71</f>
        <v>0</v>
      </c>
      <c r="AL71" s="446"/>
      <c r="AM71" s="446"/>
      <c r="AN71" s="446"/>
      <c r="AO71" s="446"/>
      <c r="AP71" s="318"/>
      <c r="AQ71" s="318"/>
      <c r="AR71" s="318"/>
      <c r="AS71" s="318"/>
      <c r="AT71" s="318"/>
      <c r="AU71" s="318"/>
      <c r="AV71" s="318"/>
      <c r="AW71" s="267"/>
      <c r="AX71" s="164"/>
      <c r="AY71" s="162"/>
      <c r="AZ71" s="162"/>
    </row>
    <row r="72" spans="2:58" ht="12" customHeight="1" x14ac:dyDescent="0.2">
      <c r="B72" s="267"/>
      <c r="C72" s="267"/>
      <c r="D72" s="292"/>
      <c r="E72" s="292"/>
      <c r="F72" s="292"/>
      <c r="G72" s="292"/>
      <c r="H72" s="292"/>
      <c r="I72" s="292"/>
      <c r="J72" s="292"/>
      <c r="K72" s="292"/>
      <c r="L72" s="292"/>
      <c r="M72" s="293"/>
      <c r="N72" s="293"/>
      <c r="O72" s="293"/>
      <c r="P72" s="293"/>
      <c r="Q72" s="293"/>
      <c r="R72" s="293"/>
      <c r="S72" s="293"/>
      <c r="T72" s="293"/>
      <c r="U72" s="293"/>
      <c r="V72" s="293"/>
      <c r="W72" s="293"/>
      <c r="X72" s="293"/>
      <c r="Y72" s="293"/>
      <c r="Z72" s="292"/>
      <c r="AA72" s="292"/>
      <c r="AB72" s="292"/>
      <c r="AC72" s="292"/>
      <c r="AD72" s="292"/>
      <c r="AE72" s="291"/>
      <c r="AF72" s="291"/>
      <c r="AG72" s="291"/>
      <c r="AH72" s="291"/>
      <c r="AI72" s="291"/>
      <c r="AJ72" s="291"/>
      <c r="AK72" s="291"/>
      <c r="AL72" s="291"/>
      <c r="AM72" s="291"/>
      <c r="AN72" s="291"/>
      <c r="AO72" s="291"/>
      <c r="AP72" s="291"/>
      <c r="AQ72" s="291"/>
      <c r="AR72" s="291"/>
      <c r="AS72" s="291"/>
      <c r="AT72" s="291"/>
      <c r="AU72" s="291"/>
      <c r="AV72" s="291"/>
      <c r="AW72" s="267"/>
      <c r="AX72" s="164"/>
      <c r="AY72" s="162"/>
      <c r="AZ72" s="162"/>
    </row>
    <row r="73" spans="2:58" s="169" customFormat="1" ht="18" customHeight="1" x14ac:dyDescent="0.25">
      <c r="C73" s="170"/>
      <c r="D73" s="170"/>
      <c r="E73" s="170"/>
      <c r="F73" s="170"/>
      <c r="G73" s="466"/>
      <c r="H73" s="466"/>
      <c r="I73" s="466"/>
      <c r="J73" s="466"/>
      <c r="K73" s="170"/>
      <c r="L73" s="445"/>
      <c r="M73" s="445"/>
      <c r="N73" s="445"/>
      <c r="O73" s="170"/>
      <c r="P73" s="170"/>
      <c r="R73" s="171"/>
      <c r="S73" s="172"/>
      <c r="T73" s="172"/>
      <c r="U73" s="172"/>
      <c r="V73" s="221"/>
      <c r="W73" s="222"/>
      <c r="X73" s="171"/>
      <c r="Y73" s="172"/>
      <c r="Z73" s="172"/>
      <c r="AA73" s="172"/>
      <c r="AB73" s="172"/>
      <c r="AC73" s="171"/>
      <c r="AD73" s="172"/>
      <c r="AE73" s="173"/>
      <c r="AF73" s="471"/>
      <c r="AG73" s="471"/>
      <c r="AH73" s="471"/>
      <c r="AI73" s="171"/>
      <c r="AJ73" s="171"/>
      <c r="AK73" s="172"/>
      <c r="AU73" s="112"/>
      <c r="AV73" s="112"/>
      <c r="AW73" s="102"/>
      <c r="AX73" s="174"/>
      <c r="AY73" s="175"/>
      <c r="AZ73" s="175"/>
    </row>
    <row r="74" spans="2:58" s="178" customFormat="1" ht="17.25" customHeight="1" x14ac:dyDescent="0.25">
      <c r="B74" s="474" t="s">
        <v>78</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176"/>
      <c r="AY74" s="176"/>
      <c r="AZ74" s="176"/>
      <c r="BA74" s="177"/>
      <c r="BB74" s="177"/>
      <c r="BC74" s="177"/>
      <c r="BD74" s="177"/>
      <c r="BE74" s="177"/>
      <c r="BF74" s="177"/>
    </row>
    <row r="75" spans="2:58" s="178" customFormat="1" ht="7.5" customHeight="1" x14ac:dyDescent="0.2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176"/>
      <c r="AY75" s="176"/>
      <c r="AZ75" s="176"/>
      <c r="BA75" s="177"/>
      <c r="BB75" s="177"/>
      <c r="BC75" s="177"/>
      <c r="BD75" s="177"/>
      <c r="BE75" s="177"/>
      <c r="BF75" s="177"/>
    </row>
    <row r="76" spans="2:58" s="178" customFormat="1" ht="17.25" customHeight="1" x14ac:dyDescent="0.25">
      <c r="B76" s="301" t="s">
        <v>79</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0"/>
      <c r="AX76" s="176"/>
      <c r="AY76" s="176"/>
      <c r="AZ76" s="176"/>
      <c r="BA76" s="177"/>
      <c r="BB76" s="177"/>
      <c r="BC76" s="177"/>
      <c r="BD76" s="177"/>
      <c r="BE76" s="177"/>
      <c r="BF76" s="177"/>
    </row>
    <row r="77" spans="2:58" s="178" customFormat="1" ht="13.5" customHeight="1" x14ac:dyDescent="0.2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176"/>
      <c r="AY77" s="176"/>
      <c r="AZ77" s="176"/>
      <c r="BA77" s="177"/>
      <c r="BB77" s="177"/>
      <c r="BC77" s="177"/>
      <c r="BD77" s="177"/>
      <c r="BE77" s="177"/>
      <c r="BF77" s="177"/>
    </row>
    <row r="78" spans="2:58" s="178" customFormat="1" ht="17.25" customHeight="1" x14ac:dyDescent="0.25">
      <c r="C78" s="179"/>
      <c r="D78" s="180"/>
      <c r="E78" s="180"/>
      <c r="F78" s="180"/>
      <c r="G78" s="180"/>
      <c r="H78" s="180"/>
      <c r="I78" s="180"/>
      <c r="J78" s="180"/>
      <c r="K78" s="180"/>
      <c r="L78" s="180"/>
      <c r="M78" s="180"/>
      <c r="N78" s="180"/>
      <c r="O78" s="180"/>
      <c r="P78" s="180"/>
      <c r="Q78" s="180"/>
      <c r="Z78" s="108"/>
      <c r="AA78" s="108"/>
      <c r="AB78" s="108"/>
      <c r="AC78" s="108"/>
      <c r="AD78" s="108"/>
      <c r="AE78" s="108"/>
      <c r="AF78" s="108"/>
      <c r="AG78" s="108"/>
      <c r="AH78" s="108"/>
      <c r="AI78" s="108"/>
      <c r="AJ78" s="110"/>
      <c r="AK78" s="110"/>
      <c r="AL78" s="110"/>
      <c r="AM78" s="108"/>
      <c r="AN78" s="108"/>
      <c r="AO78" s="108"/>
      <c r="AP78" s="108"/>
      <c r="AQ78" s="108"/>
      <c r="AR78" s="108"/>
      <c r="AS78" s="108"/>
      <c r="AT78" s="108"/>
      <c r="AU78" s="111"/>
      <c r="AV78" s="111"/>
      <c r="AW78" s="109"/>
      <c r="AX78" s="176"/>
      <c r="AY78" s="176"/>
      <c r="AZ78" s="176"/>
      <c r="BA78" s="177"/>
      <c r="BB78" s="177"/>
      <c r="BC78" s="177"/>
      <c r="BD78" s="177"/>
      <c r="BE78" s="177"/>
      <c r="BF78" s="177"/>
    </row>
    <row r="79" spans="2:58" s="178" customFormat="1" ht="61.5" customHeight="1" x14ac:dyDescent="0.25">
      <c r="B79" s="490" t="s">
        <v>96</v>
      </c>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176"/>
      <c r="AY79" s="176"/>
      <c r="AZ79" s="176"/>
      <c r="BA79" s="177"/>
      <c r="BB79" s="177"/>
      <c r="BC79" s="177"/>
      <c r="BD79" s="177"/>
      <c r="BE79" s="177"/>
      <c r="BF79" s="177"/>
    </row>
    <row r="80" spans="2:58" s="178" customFormat="1" ht="57" customHeight="1" x14ac:dyDescent="0.25">
      <c r="B80" s="488" t="s">
        <v>148</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322"/>
      <c r="AX80" s="176"/>
      <c r="AY80" s="176"/>
      <c r="AZ80" s="176"/>
      <c r="BA80" s="177"/>
      <c r="BB80" s="177"/>
      <c r="BC80" s="177"/>
      <c r="BD80" s="177"/>
      <c r="BE80" s="177"/>
      <c r="BF80" s="177"/>
    </row>
    <row r="81" spans="2:58" s="178" customFormat="1" ht="17.25" customHeight="1" x14ac:dyDescent="0.25">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322"/>
      <c r="AX81" s="176"/>
      <c r="AY81" s="176"/>
      <c r="AZ81" s="176"/>
      <c r="BA81" s="177"/>
      <c r="BB81" s="177"/>
      <c r="BC81" s="177"/>
      <c r="BD81" s="177"/>
      <c r="BE81" s="177"/>
      <c r="BF81" s="177"/>
    </row>
    <row r="82" spans="2:58" s="178" customFormat="1" ht="16.5" customHeight="1" x14ac:dyDescent="0.25">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322"/>
      <c r="AX82" s="176"/>
      <c r="AY82" s="176"/>
      <c r="AZ82" s="176"/>
      <c r="BA82" s="177"/>
      <c r="BB82" s="177"/>
      <c r="BC82" s="177"/>
      <c r="BD82" s="177"/>
      <c r="BE82" s="177"/>
      <c r="BF82" s="177"/>
    </row>
    <row r="83" spans="2:58" s="178" customFormat="1" ht="26.25" customHeight="1" x14ac:dyDescent="0.25">
      <c r="B83" s="487" t="s">
        <v>106</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322"/>
      <c r="AX83" s="176"/>
      <c r="AY83" s="176"/>
      <c r="AZ83" s="176"/>
      <c r="BA83" s="177"/>
      <c r="BB83" s="177"/>
      <c r="BC83" s="177"/>
      <c r="BD83" s="177"/>
      <c r="BE83" s="177"/>
      <c r="BF83" s="177"/>
    </row>
    <row r="84" spans="2:58" s="178" customFormat="1" ht="68.25" customHeight="1" x14ac:dyDescent="0.25">
      <c r="B84" s="487" t="s">
        <v>107</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322"/>
      <c r="AX84" s="176"/>
      <c r="AY84" s="176"/>
      <c r="AZ84" s="176"/>
      <c r="BA84" s="177"/>
      <c r="BB84" s="177"/>
      <c r="BC84" s="177"/>
      <c r="BD84" s="177"/>
      <c r="BE84" s="177"/>
      <c r="BF84" s="177"/>
    </row>
    <row r="85" spans="2:58" s="178" customFormat="1" ht="12.75" customHeight="1" x14ac:dyDescent="0.25">
      <c r="B85" s="323"/>
      <c r="C85" s="324"/>
      <c r="D85" s="325"/>
      <c r="E85" s="325"/>
      <c r="F85" s="325"/>
      <c r="G85" s="325"/>
      <c r="H85" s="325"/>
      <c r="I85" s="325"/>
      <c r="J85" s="325"/>
      <c r="K85" s="325"/>
      <c r="L85" s="325"/>
      <c r="M85" s="325"/>
      <c r="N85" s="325"/>
      <c r="O85" s="325"/>
      <c r="P85" s="325"/>
      <c r="Q85" s="325"/>
      <c r="R85" s="323"/>
      <c r="S85" s="323"/>
      <c r="T85" s="323"/>
      <c r="U85" s="323"/>
      <c r="V85" s="323"/>
      <c r="W85" s="323"/>
      <c r="X85" s="323"/>
      <c r="Y85" s="323"/>
      <c r="Z85" s="326"/>
      <c r="AA85" s="326"/>
      <c r="AB85" s="326"/>
      <c r="AC85" s="326"/>
      <c r="AD85" s="326"/>
      <c r="AE85" s="326"/>
      <c r="AF85" s="326"/>
      <c r="AG85" s="326"/>
      <c r="AH85" s="326"/>
      <c r="AI85" s="326"/>
      <c r="AJ85" s="327"/>
      <c r="AK85" s="327"/>
      <c r="AL85" s="327"/>
      <c r="AM85" s="326"/>
      <c r="AN85" s="326"/>
      <c r="AO85" s="326"/>
      <c r="AP85" s="326"/>
      <c r="AQ85" s="326"/>
      <c r="AR85" s="326"/>
      <c r="AS85" s="326"/>
      <c r="AT85" s="326"/>
      <c r="AU85" s="328"/>
      <c r="AV85" s="328"/>
      <c r="AW85" s="329"/>
      <c r="AX85" s="176"/>
      <c r="AY85" s="176"/>
      <c r="AZ85" s="176"/>
      <c r="BA85" s="177"/>
      <c r="BB85" s="177"/>
      <c r="BC85" s="177"/>
      <c r="BD85" s="177"/>
      <c r="BE85" s="177"/>
      <c r="BF85" s="177"/>
    </row>
    <row r="86" spans="2:58" s="178" customFormat="1" ht="17.25" customHeight="1" x14ac:dyDescent="0.25">
      <c r="B86" s="323"/>
      <c r="C86" s="99"/>
      <c r="D86" s="325"/>
      <c r="E86" s="325"/>
      <c r="F86" s="325"/>
      <c r="G86" s="475" t="s">
        <v>92</v>
      </c>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330"/>
      <c r="AK86" s="543" t="s">
        <v>59</v>
      </c>
      <c r="AL86" s="543"/>
      <c r="AM86" s="543"/>
      <c r="AN86" s="543"/>
      <c r="AO86" s="543"/>
      <c r="AP86" s="543"/>
      <c r="AQ86" s="543"/>
      <c r="AR86" s="543"/>
      <c r="AS86" s="543"/>
      <c r="AT86" s="543"/>
      <c r="AU86" s="543"/>
      <c r="AV86" s="543"/>
      <c r="AW86" s="330"/>
      <c r="AX86" s="176"/>
      <c r="AY86" s="176"/>
      <c r="AZ86" s="176"/>
      <c r="BA86" s="177"/>
      <c r="BB86" s="177"/>
      <c r="BC86" s="177"/>
      <c r="BD86" s="177"/>
      <c r="BE86" s="177"/>
      <c r="BF86" s="177"/>
    </row>
    <row r="87" spans="2:58" s="178" customFormat="1" ht="8.25" customHeight="1" x14ac:dyDescent="0.25">
      <c r="B87" s="323"/>
      <c r="C87" s="324"/>
      <c r="D87" s="325"/>
      <c r="E87" s="325"/>
      <c r="F87" s="32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330"/>
      <c r="AK87" s="486"/>
      <c r="AL87" s="486"/>
      <c r="AM87" s="486"/>
      <c r="AN87" s="486"/>
      <c r="AO87" s="486"/>
      <c r="AP87" s="486"/>
      <c r="AQ87" s="486"/>
      <c r="AR87" s="486"/>
      <c r="AS87" s="486"/>
      <c r="AT87" s="486"/>
      <c r="AU87" s="486"/>
      <c r="AV87" s="486"/>
      <c r="AW87" s="330"/>
      <c r="AX87" s="176"/>
      <c r="AY87" s="176"/>
      <c r="AZ87" s="176"/>
      <c r="BA87" s="177"/>
      <c r="BB87" s="177"/>
      <c r="BC87" s="177"/>
      <c r="BD87" s="177"/>
      <c r="BE87" s="177"/>
      <c r="BF87" s="177"/>
    </row>
    <row r="88" spans="2:58" s="181" customFormat="1" ht="4.5" customHeight="1" x14ac:dyDescent="0.25">
      <c r="B88" s="331"/>
      <c r="C88" s="331"/>
      <c r="D88" s="332"/>
      <c r="E88" s="332"/>
      <c r="F88" s="332"/>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333"/>
      <c r="AK88" s="486"/>
      <c r="AL88" s="486"/>
      <c r="AM88" s="486"/>
      <c r="AN88" s="486"/>
      <c r="AO88" s="486"/>
      <c r="AP88" s="486"/>
      <c r="AQ88" s="486"/>
      <c r="AR88" s="486"/>
      <c r="AS88" s="486"/>
      <c r="AT88" s="486"/>
      <c r="AU88" s="486"/>
      <c r="AV88" s="486"/>
      <c r="AW88" s="334"/>
      <c r="AX88" s="162"/>
      <c r="AY88" s="162"/>
      <c r="AZ88" s="140"/>
      <c r="BA88" s="140"/>
      <c r="BB88" s="140"/>
      <c r="BC88" s="140"/>
      <c r="BD88" s="140"/>
      <c r="BE88" s="140"/>
    </row>
    <row r="89" spans="2:58" s="181" customFormat="1" ht="12.75" customHeight="1" x14ac:dyDescent="0.25">
      <c r="B89" s="335"/>
      <c r="C89" s="331"/>
      <c r="D89" s="331"/>
      <c r="E89" s="331"/>
      <c r="F89" s="331"/>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331"/>
      <c r="AK89" s="486"/>
      <c r="AL89" s="486"/>
      <c r="AM89" s="486"/>
      <c r="AN89" s="486"/>
      <c r="AO89" s="486"/>
      <c r="AP89" s="486"/>
      <c r="AQ89" s="486"/>
      <c r="AR89" s="486"/>
      <c r="AS89" s="486"/>
      <c r="AT89" s="486"/>
      <c r="AU89" s="486"/>
      <c r="AV89" s="486"/>
      <c r="AW89" s="336"/>
      <c r="AX89" s="162"/>
      <c r="AY89" s="140"/>
      <c r="AZ89" s="140"/>
      <c r="BA89" s="140"/>
      <c r="BB89" s="140"/>
      <c r="BC89" s="140"/>
      <c r="BD89" s="140"/>
    </row>
    <row r="90" spans="2:58" s="181" customFormat="1" ht="6" customHeight="1" x14ac:dyDescent="0.25">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7"/>
      <c r="AI90" s="337"/>
      <c r="AJ90" s="331"/>
      <c r="AK90" s="486"/>
      <c r="AL90" s="486"/>
      <c r="AM90" s="486"/>
      <c r="AN90" s="486"/>
      <c r="AO90" s="486"/>
      <c r="AP90" s="486"/>
      <c r="AQ90" s="486"/>
      <c r="AR90" s="486"/>
      <c r="AS90" s="486"/>
      <c r="AT90" s="486"/>
      <c r="AU90" s="486"/>
      <c r="AV90" s="486"/>
      <c r="AW90" s="337"/>
      <c r="AX90" s="123"/>
      <c r="AY90" s="123"/>
      <c r="AZ90" s="123"/>
    </row>
    <row r="91" spans="2:58" s="181" customFormat="1" ht="16.5" customHeight="1" x14ac:dyDescent="0.25">
      <c r="B91" s="335"/>
      <c r="C91" s="481" t="s">
        <v>60</v>
      </c>
      <c r="D91" s="481"/>
      <c r="E91" s="481"/>
      <c r="F91" s="481"/>
      <c r="G91" s="481"/>
      <c r="H91" s="338"/>
      <c r="I91" s="331"/>
      <c r="J91" s="331"/>
      <c r="K91" s="331"/>
      <c r="L91" s="482"/>
      <c r="M91" s="483"/>
      <c r="N91" s="483"/>
      <c r="O91" s="483"/>
      <c r="P91" s="483"/>
      <c r="Q91" s="483"/>
      <c r="R91" s="484"/>
      <c r="S91" s="331"/>
      <c r="T91" s="331"/>
      <c r="U91" s="331"/>
      <c r="V91" s="331"/>
      <c r="W91" s="485" t="s">
        <v>61</v>
      </c>
      <c r="X91" s="485"/>
      <c r="Y91" s="100"/>
      <c r="Z91" s="339"/>
      <c r="AA91" s="100"/>
      <c r="AB91" s="339"/>
      <c r="AC91" s="478">
        <v>2025</v>
      </c>
      <c r="AD91" s="479"/>
      <c r="AE91" s="480"/>
      <c r="AF91" s="337"/>
      <c r="AG91" s="337"/>
      <c r="AH91" s="337"/>
      <c r="AI91" s="337"/>
      <c r="AJ91" s="331"/>
      <c r="AK91" s="486"/>
      <c r="AL91" s="486"/>
      <c r="AM91" s="486"/>
      <c r="AN91" s="486"/>
      <c r="AO91" s="486"/>
      <c r="AP91" s="486"/>
      <c r="AQ91" s="486"/>
      <c r="AR91" s="486"/>
      <c r="AS91" s="486"/>
      <c r="AT91" s="486"/>
      <c r="AU91" s="486"/>
      <c r="AV91" s="486"/>
      <c r="AW91" s="337"/>
      <c r="AX91" s="123"/>
      <c r="AY91" s="123"/>
      <c r="AZ91" s="123"/>
    </row>
    <row r="92" spans="2:58" s="139" customFormat="1" ht="17.25" customHeight="1" x14ac:dyDescent="0.25">
      <c r="B92" s="340"/>
      <c r="C92" s="339"/>
      <c r="D92" s="339"/>
      <c r="E92" s="339"/>
      <c r="F92" s="339"/>
      <c r="G92" s="339"/>
      <c r="H92" s="339"/>
      <c r="I92" s="338"/>
      <c r="J92" s="338"/>
      <c r="K92" s="338"/>
      <c r="L92" s="339"/>
      <c r="M92" s="339"/>
      <c r="N92" s="339"/>
      <c r="O92" s="339"/>
      <c r="P92" s="339"/>
      <c r="Q92" s="339"/>
      <c r="R92" s="339"/>
      <c r="S92" s="341"/>
      <c r="T92" s="341"/>
      <c r="U92" s="341"/>
      <c r="V92" s="341"/>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40"/>
      <c r="AV92" s="340"/>
      <c r="AW92" s="337"/>
      <c r="AX92" s="123"/>
      <c r="AY92" s="123"/>
      <c r="AZ92" s="123"/>
      <c r="BA92" s="123"/>
      <c r="BB92" s="123"/>
    </row>
    <row r="93" spans="2:58" s="181" customFormat="1" ht="7.5" customHeight="1" x14ac:dyDescent="0.2">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03"/>
      <c r="AD93" s="103"/>
      <c r="AE93" s="103"/>
      <c r="AF93" s="103"/>
      <c r="AG93" s="103"/>
      <c r="AH93" s="103"/>
      <c r="AT93" s="103"/>
      <c r="AU93" s="103"/>
      <c r="AV93" s="103"/>
      <c r="AW93" s="184"/>
      <c r="AX93" s="123"/>
      <c r="AY93" s="123"/>
      <c r="AZ93" s="123"/>
      <c r="BA93" s="123"/>
      <c r="BB93" s="123"/>
    </row>
    <row r="94" spans="2:58" s="189" customFormat="1" ht="12.75" x14ac:dyDescent="0.25">
      <c r="B94" s="185"/>
      <c r="C94" s="185"/>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5"/>
      <c r="AJ94" s="185"/>
      <c r="AK94" s="185"/>
      <c r="AL94" s="185"/>
      <c r="AM94" s="185"/>
      <c r="AN94" s="185"/>
      <c r="AO94" s="185"/>
      <c r="AP94" s="185"/>
      <c r="AQ94" s="185"/>
      <c r="AR94" s="185"/>
      <c r="AS94" s="185"/>
      <c r="AT94" s="186"/>
      <c r="AU94" s="186"/>
      <c r="AV94" s="186"/>
      <c r="AW94" s="187"/>
      <c r="AX94" s="188"/>
    </row>
    <row r="95" spans="2:58" s="191" customFormat="1" ht="12.75" customHeight="1" x14ac:dyDescent="0.25">
      <c r="B95" s="476" t="s">
        <v>181</v>
      </c>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189"/>
      <c r="AY95" s="190"/>
    </row>
    <row r="96" spans="2:58" s="191" customFormat="1" ht="12.75" customHeight="1" x14ac:dyDescent="0.25">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189"/>
    </row>
    <row r="97" spans="2:50" s="188" customFormat="1" ht="12.75" x14ac:dyDescent="0.25">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192"/>
    </row>
    <row r="98" spans="2:50" s="188" customFormat="1" ht="12.75" x14ac:dyDescent="0.25">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192"/>
    </row>
    <row r="99" spans="2:50" s="188" customFormat="1" ht="12.75" x14ac:dyDescent="0.25">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192"/>
    </row>
    <row r="100" spans="2:50" s="188" customFormat="1" ht="12.75" x14ac:dyDescent="0.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2"/>
    </row>
    <row r="101" spans="2:50" s="188" customFormat="1" ht="12.75" customHeight="1" x14ac:dyDescent="0.2">
      <c r="C101" s="194"/>
      <c r="D101" s="194"/>
      <c r="E101" s="194"/>
      <c r="F101" s="194"/>
      <c r="G101" s="194"/>
      <c r="H101" s="194"/>
      <c r="I101" s="194"/>
      <c r="J101" s="194"/>
      <c r="K101" s="194"/>
      <c r="L101" s="194"/>
      <c r="M101" s="473" t="s">
        <v>80</v>
      </c>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192"/>
    </row>
    <row r="102" spans="2:50" s="188" customFormat="1" ht="12.75" x14ac:dyDescent="0.2">
      <c r="C102" s="195"/>
      <c r="D102" s="195"/>
      <c r="E102" s="195"/>
      <c r="F102" s="195"/>
      <c r="G102" s="195"/>
      <c r="H102" s="195"/>
      <c r="I102" s="195"/>
      <c r="J102" s="195"/>
      <c r="K102" s="195"/>
      <c r="L102" s="195"/>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191"/>
    </row>
    <row r="103" spans="2:50" s="188" customFormat="1" ht="12.75" x14ac:dyDescent="0.25">
      <c r="B103" s="186"/>
      <c r="C103" s="196"/>
      <c r="D103" s="196"/>
      <c r="E103" s="196"/>
      <c r="F103" s="196"/>
      <c r="G103" s="196"/>
      <c r="H103" s="196"/>
      <c r="I103" s="196"/>
      <c r="J103" s="196"/>
      <c r="K103" s="196"/>
      <c r="L103" s="196"/>
      <c r="M103" s="196"/>
      <c r="N103" s="18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86"/>
      <c r="AR103" s="186"/>
      <c r="AS103" s="186"/>
      <c r="AT103" s="186"/>
      <c r="AU103" s="186"/>
      <c r="AV103" s="186"/>
      <c r="AW103" s="186"/>
    </row>
    <row r="104" spans="2:50" s="188" customFormat="1" ht="12.75" x14ac:dyDescent="0.25">
      <c r="C104" s="181"/>
      <c r="D104" s="181"/>
      <c r="E104" s="181"/>
      <c r="F104" s="181"/>
      <c r="G104" s="181"/>
      <c r="H104" s="181"/>
      <c r="I104" s="181"/>
      <c r="J104" s="181"/>
      <c r="K104" s="181"/>
      <c r="L104" s="181"/>
      <c r="M104" s="181"/>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9"/>
      <c r="AR104" s="199"/>
      <c r="AS104" s="199"/>
      <c r="AT104" s="199"/>
      <c r="AU104" s="199"/>
      <c r="AV104" s="199"/>
    </row>
    <row r="108" spans="2:50" s="188" customFormat="1" ht="12.75" x14ac:dyDescent="0.25"/>
    <row r="109" spans="2:50" s="188" customFormat="1" ht="12.75" x14ac:dyDescent="0.25"/>
    <row r="110" spans="2:50" s="188" customFormat="1" ht="12.75" x14ac:dyDescent="0.25"/>
    <row r="111" spans="2:50" s="188" customFormat="1" ht="12.75" hidden="1" x14ac:dyDescent="0.25">
      <c r="C111" s="200"/>
      <c r="D111" s="200"/>
      <c r="E111" s="200"/>
      <c r="F111" s="200"/>
      <c r="G111" s="200"/>
      <c r="H111" s="200"/>
      <c r="I111" s="200"/>
      <c r="J111" s="200"/>
      <c r="K111" s="200"/>
      <c r="L111" s="200"/>
      <c r="M111" s="200"/>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9"/>
      <c r="AR111" s="199"/>
      <c r="AS111" s="199"/>
      <c r="AT111" s="199"/>
      <c r="AU111" s="199"/>
      <c r="AV111" s="199"/>
      <c r="AW111" s="199"/>
    </row>
    <row r="112" spans="2:50" s="188" customFormat="1" ht="12.75" hidden="1" x14ac:dyDescent="0.2">
      <c r="D112" s="201"/>
      <c r="E112" s="201"/>
      <c r="F112" s="201"/>
      <c r="G112" s="201"/>
      <c r="H112" s="201"/>
      <c r="I112" s="201"/>
      <c r="J112" s="201"/>
      <c r="K112" s="201"/>
      <c r="O112" s="199"/>
      <c r="Z112" s="201"/>
      <c r="AA112" s="199"/>
      <c r="AB112" s="199"/>
      <c r="AC112" s="199"/>
      <c r="AD112" s="199"/>
      <c r="AE112" s="199"/>
      <c r="AF112" s="199"/>
      <c r="AG112" s="199"/>
      <c r="AH112" s="199"/>
      <c r="AI112" s="199"/>
      <c r="AJ112" s="199"/>
      <c r="AK112" s="199"/>
      <c r="AL112" s="201"/>
      <c r="AP112" s="202"/>
      <c r="AQ112" s="202"/>
      <c r="AR112" s="202"/>
      <c r="AS112" s="202"/>
    </row>
    <row r="113" spans="3:49" s="188" customFormat="1" ht="12.75" hidden="1" x14ac:dyDescent="0.2">
      <c r="AJ113" s="199"/>
      <c r="AW113" s="202"/>
    </row>
    <row r="114" spans="3:49" s="188" customFormat="1" ht="12.75" hidden="1" x14ac:dyDescent="0.2">
      <c r="C114" s="202"/>
      <c r="D114" s="202"/>
      <c r="E114" s="202"/>
      <c r="F114" s="202"/>
      <c r="G114" s="202"/>
      <c r="H114" s="202"/>
      <c r="I114" s="202"/>
      <c r="J114" s="202"/>
      <c r="K114" s="202"/>
      <c r="L114" s="202"/>
      <c r="M114" s="201" t="s">
        <v>62</v>
      </c>
      <c r="Q114" s="202"/>
      <c r="R114" s="202"/>
      <c r="S114" s="202"/>
      <c r="T114" s="202"/>
      <c r="U114" s="202"/>
      <c r="V114" s="202"/>
      <c r="W114" s="202"/>
      <c r="X114" s="202"/>
      <c r="Y114" s="202"/>
      <c r="AA114" s="202"/>
      <c r="AB114" s="202"/>
      <c r="AC114" s="202"/>
      <c r="AD114" s="202"/>
      <c r="AE114" s="202"/>
      <c r="AF114" s="202"/>
      <c r="AG114" s="202"/>
      <c r="AH114" s="202"/>
      <c r="AI114" s="202"/>
      <c r="AJ114" s="199"/>
      <c r="AK114" s="202"/>
      <c r="AL114" s="201"/>
      <c r="AM114" s="202"/>
      <c r="AN114" s="202"/>
      <c r="AO114" s="202"/>
      <c r="AW114" s="202"/>
    </row>
    <row r="115" spans="3:49" s="188" customFormat="1" ht="12.75" hidden="1" x14ac:dyDescent="0.2">
      <c r="C115" s="202"/>
      <c r="P115" s="203" t="s">
        <v>31</v>
      </c>
      <c r="Q115" s="204"/>
      <c r="R115" s="204"/>
      <c r="S115" s="205"/>
      <c r="AW115" s="202"/>
    </row>
    <row r="116" spans="3:49" s="188" customFormat="1" ht="12.75" hidden="1" x14ac:dyDescent="0.2">
      <c r="C116" s="202"/>
      <c r="P116" s="206" t="s">
        <v>35</v>
      </c>
      <c r="Q116" s="207"/>
      <c r="R116" s="207"/>
      <c r="S116" s="208"/>
    </row>
    <row r="117" spans="3:49" s="188" customFormat="1" ht="12.75" hidden="1" x14ac:dyDescent="0.2">
      <c r="C117" s="202"/>
      <c r="P117" s="201"/>
      <c r="AQ117" s="202"/>
      <c r="AR117" s="202"/>
      <c r="AS117" s="202"/>
      <c r="AT117" s="202"/>
      <c r="AU117" s="202"/>
      <c r="AV117" s="202"/>
    </row>
    <row r="118" spans="3:49" s="188" customFormat="1" ht="12.75" hidden="1" x14ac:dyDescent="0.2">
      <c r="C118" s="202"/>
      <c r="D118" s="209"/>
      <c r="E118" s="209"/>
      <c r="F118" s="209"/>
      <c r="G118" s="209"/>
      <c r="H118" s="209"/>
      <c r="I118" s="209"/>
      <c r="J118" s="209"/>
      <c r="K118" s="209"/>
      <c r="L118" s="209"/>
      <c r="M118" s="210" t="s">
        <v>63</v>
      </c>
      <c r="N118" s="202"/>
      <c r="O118" s="202"/>
      <c r="P118" s="202"/>
      <c r="Q118" s="202"/>
      <c r="R118" s="202"/>
      <c r="S118" s="202"/>
      <c r="T118" s="202"/>
      <c r="U118" s="202"/>
      <c r="V118" s="202"/>
      <c r="W118" s="202"/>
      <c r="X118" s="202"/>
      <c r="Y118" s="202"/>
      <c r="Z118" s="202"/>
      <c r="AA118" s="202"/>
      <c r="AB118" s="202"/>
      <c r="AC118" s="202"/>
      <c r="AD118" s="202"/>
      <c r="AW118" s="202"/>
    </row>
    <row r="119" spans="3:49" s="188" customFormat="1" ht="14.25" hidden="1" x14ac:dyDescent="0.2">
      <c r="C119" s="202"/>
      <c r="Q119" s="211" t="s">
        <v>153</v>
      </c>
      <c r="R119" s="212"/>
    </row>
    <row r="120" spans="3:49" s="188" customFormat="1" ht="14.25" hidden="1" x14ac:dyDescent="0.2">
      <c r="C120" s="202"/>
      <c r="Q120" s="213" t="s">
        <v>154</v>
      </c>
      <c r="R120" s="212"/>
    </row>
    <row r="121" spans="3:49" s="188" customFormat="1" ht="14.25" hidden="1" x14ac:dyDescent="0.2">
      <c r="C121" s="202"/>
      <c r="Q121" s="213" t="s">
        <v>155</v>
      </c>
      <c r="R121" s="212"/>
    </row>
    <row r="122" spans="3:49" s="188" customFormat="1" ht="12.75" hidden="1" x14ac:dyDescent="0.2">
      <c r="C122" s="202"/>
      <c r="Q122" s="213" t="s">
        <v>156</v>
      </c>
    </row>
    <row r="123" spans="3:49" s="188" customFormat="1" ht="12.75" hidden="1" x14ac:dyDescent="0.2">
      <c r="C123" s="202"/>
    </row>
    <row r="124" spans="3:49" s="188" customFormat="1" ht="12.75" hidden="1" x14ac:dyDescent="0.2">
      <c r="C124" s="202"/>
      <c r="R124" s="188" t="s">
        <v>64</v>
      </c>
    </row>
    <row r="125" spans="3:49" s="188" customFormat="1" ht="12.75" hidden="1" x14ac:dyDescent="0.25">
      <c r="R125" s="188" t="s">
        <v>65</v>
      </c>
    </row>
    <row r="126" spans="3:49" s="188" customFormat="1" ht="12.75" hidden="1" x14ac:dyDescent="0.25"/>
    <row r="127" spans="3:49" s="188" customFormat="1" ht="12.75" hidden="1" x14ac:dyDescent="0.25"/>
    <row r="128" spans="3:49" s="188" customFormat="1" ht="12.75" hidden="1" x14ac:dyDescent="0.25">
      <c r="R128" s="188" t="s">
        <v>95</v>
      </c>
    </row>
    <row r="129" spans="2:49" s="188" customFormat="1" ht="12.75" hidden="1" x14ac:dyDescent="0.25">
      <c r="B129" s="186"/>
      <c r="C129" s="186"/>
      <c r="D129" s="186"/>
      <c r="E129" s="186"/>
      <c r="F129" s="186"/>
      <c r="G129" s="186"/>
      <c r="H129" s="186"/>
      <c r="I129" s="186"/>
      <c r="J129" s="186"/>
      <c r="K129" s="186"/>
      <c r="L129" s="186"/>
      <c r="M129" s="214"/>
      <c r="N129" s="214"/>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row>
    <row r="130" spans="2:49" s="188" customFormat="1" ht="12.75" hidden="1" x14ac:dyDescent="0.25">
      <c r="N130" s="201"/>
    </row>
    <row r="131" spans="2:49" s="188" customFormat="1" ht="12.75" hidden="1" x14ac:dyDescent="0.25"/>
    <row r="132" spans="2:49" s="188" customFormat="1" ht="12.75" x14ac:dyDescent="0.25"/>
    <row r="133" spans="2:49" s="188" customFormat="1" ht="12.75" x14ac:dyDescent="0.25"/>
    <row r="134" spans="2:49" s="188" customFormat="1" ht="12.75" x14ac:dyDescent="0.25"/>
    <row r="135" spans="2:49" s="188" customFormat="1" ht="12.75" x14ac:dyDescent="0.25"/>
    <row r="136" spans="2:49" s="188" customFormat="1" ht="12.75" x14ac:dyDescent="0.25"/>
    <row r="137" spans="2:49" s="188" customFormat="1" ht="12.75" x14ac:dyDescent="0.25"/>
    <row r="138" spans="2:49" s="188" customFormat="1" ht="12.75" x14ac:dyDescent="0.25"/>
    <row r="139" spans="2:49" s="188" customFormat="1" ht="12.75" x14ac:dyDescent="0.25"/>
    <row r="140" spans="2:49" s="188" customFormat="1" ht="12.75" x14ac:dyDescent="0.25"/>
    <row r="141" spans="2:49" s="188" customFormat="1" ht="12.75" x14ac:dyDescent="0.25"/>
    <row r="142" spans="2:49" s="188" customFormat="1" ht="12.75" x14ac:dyDescent="0.25"/>
    <row r="143" spans="2:49" s="188" customFormat="1" ht="12.75" x14ac:dyDescent="0.25"/>
    <row r="144" spans="2:49" s="188" customFormat="1" ht="12.75" x14ac:dyDescent="0.25"/>
    <row r="145" s="188" customFormat="1" ht="12.75" x14ac:dyDescent="0.25"/>
    <row r="146" s="188" customFormat="1" ht="12.75" x14ac:dyDescent="0.25"/>
    <row r="147" s="188" customFormat="1" ht="12.75" x14ac:dyDescent="0.25"/>
    <row r="148" s="188" customFormat="1" ht="12.75" x14ac:dyDescent="0.25"/>
    <row r="149" s="188" customFormat="1" ht="12.75" x14ac:dyDescent="0.25"/>
    <row r="150" s="188" customFormat="1" ht="12.75" x14ac:dyDescent="0.25"/>
    <row r="151" s="188" customFormat="1" ht="12.75" x14ac:dyDescent="0.25"/>
    <row r="152" s="188" customFormat="1" ht="12.75" x14ac:dyDescent="0.25"/>
    <row r="153" s="188" customFormat="1" ht="12.75" x14ac:dyDescent="0.25"/>
    <row r="154" s="188" customFormat="1" ht="12.75" x14ac:dyDescent="0.25"/>
    <row r="155" s="188" customFormat="1" ht="12.75" x14ac:dyDescent="0.25"/>
    <row r="156" s="188" customFormat="1" ht="12.75" x14ac:dyDescent="0.25"/>
    <row r="157" s="188" customFormat="1" ht="12.75" x14ac:dyDescent="0.25"/>
    <row r="158" s="188" customFormat="1" ht="12.75" x14ac:dyDescent="0.25"/>
    <row r="159" s="188" customFormat="1" ht="12.75" x14ac:dyDescent="0.25"/>
    <row r="160" s="188" customFormat="1" ht="12.75" x14ac:dyDescent="0.25"/>
    <row r="161" s="188" customFormat="1" ht="12.75" x14ac:dyDescent="0.25"/>
    <row r="162" s="188" customFormat="1" ht="12.75" x14ac:dyDescent="0.25"/>
    <row r="163" s="188" customFormat="1" ht="12.75" x14ac:dyDescent="0.25"/>
    <row r="164" s="188" customFormat="1" ht="12.75" x14ac:dyDescent="0.25"/>
    <row r="165" s="188" customFormat="1" ht="12.75" x14ac:dyDescent="0.25"/>
    <row r="166" s="188" customFormat="1" ht="12.75" x14ac:dyDescent="0.25"/>
    <row r="167" s="188" customFormat="1" ht="12.75" x14ac:dyDescent="0.25"/>
    <row r="168" s="188" customFormat="1" ht="12.75" x14ac:dyDescent="0.25"/>
    <row r="169" s="188" customFormat="1" ht="12.75" x14ac:dyDescent="0.25"/>
    <row r="170" s="188" customFormat="1" ht="12.75" x14ac:dyDescent="0.25"/>
    <row r="171" s="188" customFormat="1" ht="12.75" x14ac:dyDescent="0.25"/>
    <row r="172" s="188" customFormat="1" ht="12.75" x14ac:dyDescent="0.25"/>
    <row r="173" s="188" customFormat="1" ht="12.75" x14ac:dyDescent="0.25"/>
    <row r="174" s="188" customFormat="1" ht="12.75" x14ac:dyDescent="0.25"/>
    <row r="175" s="188" customFormat="1" ht="12.75" x14ac:dyDescent="0.25"/>
    <row r="176" s="188" customFormat="1" ht="12.75" x14ac:dyDescent="0.25"/>
    <row r="177" s="188" customFormat="1" ht="12.75" x14ac:dyDescent="0.25"/>
    <row r="178" s="188" customFormat="1" ht="12.75" x14ac:dyDescent="0.25"/>
    <row r="179" s="188" customFormat="1" ht="12.75" x14ac:dyDescent="0.25"/>
    <row r="180" s="188" customFormat="1" ht="12.75" x14ac:dyDescent="0.25"/>
    <row r="181" s="188" customFormat="1" ht="12.75" x14ac:dyDescent="0.25"/>
    <row r="182" s="188" customFormat="1" ht="12.75" x14ac:dyDescent="0.25"/>
    <row r="183" s="188" customFormat="1" ht="12.75" x14ac:dyDescent="0.25"/>
    <row r="184" s="188" customFormat="1" ht="12.75" x14ac:dyDescent="0.25"/>
    <row r="185" s="188" customFormat="1" ht="12.75" x14ac:dyDescent="0.25"/>
    <row r="186" s="188" customFormat="1" ht="12.75" x14ac:dyDescent="0.25"/>
    <row r="187" s="188" customFormat="1" ht="12.75" x14ac:dyDescent="0.25"/>
    <row r="188" s="188" customFormat="1" ht="12.75" x14ac:dyDescent="0.25"/>
    <row r="189" s="188" customFormat="1" ht="12.75" x14ac:dyDescent="0.25"/>
    <row r="190" s="188" customFormat="1" ht="12.75" x14ac:dyDescent="0.25"/>
    <row r="191" s="188" customFormat="1" ht="12.75" x14ac:dyDescent="0.25"/>
    <row r="192" s="188" customFormat="1" ht="12.75" x14ac:dyDescent="0.25"/>
    <row r="193" s="188" customFormat="1" ht="12.75" x14ac:dyDescent="0.25"/>
    <row r="194" s="188" customFormat="1" ht="12.75" x14ac:dyDescent="0.25"/>
    <row r="195" s="188" customFormat="1" ht="12.75" x14ac:dyDescent="0.25"/>
    <row r="196" s="188" customFormat="1" ht="12.75" x14ac:dyDescent="0.25"/>
    <row r="197" s="188" customFormat="1" ht="12.75" x14ac:dyDescent="0.25"/>
    <row r="198" s="188" customFormat="1" ht="12.75" x14ac:dyDescent="0.25"/>
    <row r="199" s="188" customFormat="1" ht="12.75" x14ac:dyDescent="0.25"/>
    <row r="200" s="188" customFormat="1" ht="12.75" x14ac:dyDescent="0.25"/>
    <row r="201" s="188" customFormat="1" ht="12.75" x14ac:dyDescent="0.25"/>
    <row r="202" s="188" customFormat="1" ht="12.75" x14ac:dyDescent="0.25"/>
    <row r="203" s="188" customFormat="1" ht="12.75" x14ac:dyDescent="0.25"/>
    <row r="204" s="188" customFormat="1" ht="12.75" x14ac:dyDescent="0.25"/>
    <row r="205" s="188" customFormat="1" ht="12.75" x14ac:dyDescent="0.25"/>
    <row r="206" s="188" customFormat="1" ht="12.75" x14ac:dyDescent="0.25"/>
    <row r="207" s="188" customFormat="1" ht="12.75" x14ac:dyDescent="0.25"/>
    <row r="208" s="188" customFormat="1" ht="12.75" x14ac:dyDescent="0.25"/>
    <row r="209" s="188" customFormat="1" ht="12.75" x14ac:dyDescent="0.25"/>
    <row r="210" s="188" customFormat="1" ht="12.75" x14ac:dyDescent="0.25"/>
    <row r="211" s="188" customFormat="1" ht="12.75" x14ac:dyDescent="0.25"/>
    <row r="212" s="188" customFormat="1" ht="12.75" x14ac:dyDescent="0.25"/>
    <row r="213" s="188" customFormat="1" ht="12.75" x14ac:dyDescent="0.25"/>
    <row r="214" s="188" customFormat="1" ht="12.75" x14ac:dyDescent="0.25"/>
    <row r="215" s="188" customFormat="1" ht="12.75" x14ac:dyDescent="0.25"/>
    <row r="216" s="188" customFormat="1" ht="12.75" x14ac:dyDescent="0.25"/>
    <row r="217" s="188" customFormat="1" ht="12.75" x14ac:dyDescent="0.25"/>
    <row r="218" s="188" customFormat="1" ht="12.75" x14ac:dyDescent="0.25"/>
    <row r="219" s="188" customFormat="1" ht="12.75" x14ac:dyDescent="0.25"/>
    <row r="220" s="188" customFormat="1" ht="12.75" x14ac:dyDescent="0.25"/>
    <row r="221" s="188" customFormat="1" ht="12.75" x14ac:dyDescent="0.25"/>
    <row r="222" s="188" customFormat="1" ht="12.75" x14ac:dyDescent="0.25"/>
    <row r="223" s="188" customFormat="1" ht="12.75" x14ac:dyDescent="0.25"/>
    <row r="224" s="188" customFormat="1" ht="12.75" x14ac:dyDescent="0.25"/>
    <row r="225" s="188" customFormat="1" ht="12.75" x14ac:dyDescent="0.25"/>
    <row r="226" s="188" customFormat="1" ht="12.75" x14ac:dyDescent="0.25"/>
    <row r="227" s="188" customFormat="1" ht="12.75" x14ac:dyDescent="0.25"/>
    <row r="228" s="188" customFormat="1" ht="12.75" x14ac:dyDescent="0.25"/>
    <row r="229" s="188" customFormat="1" ht="12.75" x14ac:dyDescent="0.25"/>
    <row r="230" s="188" customFormat="1" ht="12.75" x14ac:dyDescent="0.25"/>
    <row r="231" s="188" customFormat="1" ht="12.75" x14ac:dyDescent="0.25"/>
    <row r="232" s="188" customFormat="1" ht="12.75" x14ac:dyDescent="0.25"/>
    <row r="233" s="188" customFormat="1" ht="12.75" x14ac:dyDescent="0.25"/>
    <row r="234" s="188" customFormat="1" ht="12.75" x14ac:dyDescent="0.25"/>
    <row r="235" s="188" customFormat="1" ht="12.75" x14ac:dyDescent="0.25"/>
    <row r="236" s="188" customFormat="1" ht="12.75" x14ac:dyDescent="0.25"/>
    <row r="237" s="188" customFormat="1" ht="12.75" x14ac:dyDescent="0.25"/>
    <row r="238" s="188" customFormat="1" ht="12.75" x14ac:dyDescent="0.25"/>
    <row r="239" s="188" customFormat="1" ht="12.75" x14ac:dyDescent="0.25"/>
    <row r="240" s="188" customFormat="1" ht="12.75" x14ac:dyDescent="0.25"/>
    <row r="241" s="188" customFormat="1" ht="12.75" x14ac:dyDescent="0.25"/>
    <row r="242" s="188" customFormat="1" ht="12.75" x14ac:dyDescent="0.25"/>
    <row r="243" s="188" customFormat="1" ht="12.75" x14ac:dyDescent="0.25"/>
    <row r="244" s="188" customFormat="1" ht="12.75" x14ac:dyDescent="0.25"/>
    <row r="245" s="188" customFormat="1" ht="12.75" x14ac:dyDescent="0.25"/>
    <row r="246" s="188" customFormat="1" ht="12.75" x14ac:dyDescent="0.25"/>
    <row r="247" s="188" customFormat="1" ht="12.75" x14ac:dyDescent="0.25"/>
    <row r="248" s="188" customFormat="1" ht="12.75" x14ac:dyDescent="0.25"/>
    <row r="249" s="188" customFormat="1" ht="12.75" x14ac:dyDescent="0.25"/>
    <row r="250" s="188" customFormat="1" ht="12.75" x14ac:dyDescent="0.25"/>
    <row r="251" s="188" customFormat="1" ht="12.75" x14ac:dyDescent="0.25"/>
    <row r="252" s="188" customFormat="1" ht="12.75" x14ac:dyDescent="0.25"/>
    <row r="253" s="188" customFormat="1" ht="12.75" x14ac:dyDescent="0.25"/>
    <row r="254" s="188" customFormat="1" ht="12.75" x14ac:dyDescent="0.25"/>
    <row r="255" s="188" customFormat="1" ht="12.75" x14ac:dyDescent="0.25"/>
    <row r="256" s="188" customFormat="1" ht="12.75" x14ac:dyDescent="0.25"/>
    <row r="257" s="188" customFormat="1" ht="12.75" x14ac:dyDescent="0.25"/>
    <row r="258" s="188" customFormat="1" ht="12.75" x14ac:dyDescent="0.25"/>
    <row r="259" s="188" customFormat="1" ht="12.75" x14ac:dyDescent="0.25"/>
    <row r="260" s="188" customFormat="1" ht="12.75" x14ac:dyDescent="0.25"/>
    <row r="261" s="188" customFormat="1" ht="12.75" x14ac:dyDescent="0.25"/>
    <row r="262" s="188" customFormat="1" ht="12.75" x14ac:dyDescent="0.25"/>
    <row r="263" s="188" customFormat="1" ht="12.75" x14ac:dyDescent="0.25"/>
    <row r="264" s="188" customFormat="1" ht="12.75" x14ac:dyDescent="0.25"/>
    <row r="265" s="188" customFormat="1" ht="12.75" x14ac:dyDescent="0.25"/>
    <row r="266" s="188" customFormat="1" ht="12.75" x14ac:dyDescent="0.25"/>
    <row r="267" s="188" customFormat="1" ht="12.75" x14ac:dyDescent="0.25"/>
    <row r="268" s="188" customFormat="1" ht="12.75" x14ac:dyDescent="0.25"/>
    <row r="269" s="188" customFormat="1" ht="12.75" x14ac:dyDescent="0.25"/>
    <row r="270" s="188" customFormat="1" ht="12.75" x14ac:dyDescent="0.25"/>
    <row r="271" s="188" customFormat="1" ht="12.75" x14ac:dyDescent="0.25"/>
    <row r="272" s="188" customFormat="1" ht="12.75" x14ac:dyDescent="0.25"/>
    <row r="273" s="188" customFormat="1" ht="12.75" x14ac:dyDescent="0.25"/>
    <row r="274" s="188" customFormat="1" ht="12.75" x14ac:dyDescent="0.25"/>
    <row r="275" s="188" customFormat="1" ht="12.75" x14ac:dyDescent="0.25"/>
    <row r="276" s="188" customFormat="1" ht="12.75" x14ac:dyDescent="0.25"/>
    <row r="277" s="188" customFormat="1" ht="12.75" x14ac:dyDescent="0.25"/>
    <row r="278" s="188" customFormat="1" ht="12.75" x14ac:dyDescent="0.25"/>
    <row r="279" s="188" customFormat="1" ht="12.75" x14ac:dyDescent="0.25"/>
    <row r="280" s="188" customFormat="1" ht="12.75" x14ac:dyDescent="0.25"/>
    <row r="281" s="188" customFormat="1" ht="12.75" x14ac:dyDescent="0.25"/>
    <row r="282" s="188" customFormat="1" ht="12.75" x14ac:dyDescent="0.25"/>
    <row r="283" s="188" customFormat="1" ht="12.75" x14ac:dyDescent="0.25"/>
    <row r="284" s="188" customFormat="1" ht="12.75" x14ac:dyDescent="0.25"/>
    <row r="285" s="188" customFormat="1" ht="12.75" x14ac:dyDescent="0.25"/>
    <row r="286" s="188" customFormat="1" ht="12.75" x14ac:dyDescent="0.25"/>
    <row r="287" s="188" customFormat="1" ht="12.75" x14ac:dyDescent="0.25"/>
    <row r="288" s="188" customFormat="1" ht="12.75" x14ac:dyDescent="0.25"/>
    <row r="289" s="188" customFormat="1" ht="12.75" x14ac:dyDescent="0.25"/>
    <row r="290" s="188" customFormat="1" ht="12.75" x14ac:dyDescent="0.25"/>
    <row r="291" s="188" customFormat="1" ht="12.75" x14ac:dyDescent="0.25"/>
    <row r="292" s="188" customFormat="1" ht="12.75" x14ac:dyDescent="0.25"/>
    <row r="293" s="188" customFormat="1" ht="12.75" x14ac:dyDescent="0.25"/>
    <row r="294" s="188" customFormat="1" ht="12.75" x14ac:dyDescent="0.25"/>
    <row r="295" s="188" customFormat="1" ht="12.75" x14ac:dyDescent="0.25"/>
    <row r="296" s="188" customFormat="1" ht="12.75" x14ac:dyDescent="0.25"/>
    <row r="297" s="188" customFormat="1" ht="12.75" x14ac:dyDescent="0.25"/>
    <row r="298" s="188" customFormat="1" ht="12.75" x14ac:dyDescent="0.25"/>
    <row r="299" s="188" customFormat="1" ht="12.75" x14ac:dyDescent="0.25"/>
    <row r="300" s="188" customFormat="1" ht="12.75" x14ac:dyDescent="0.25"/>
    <row r="301" s="188" customFormat="1" ht="12.75" x14ac:dyDescent="0.25"/>
    <row r="302" s="188" customFormat="1" ht="12.75" x14ac:dyDescent="0.25"/>
    <row r="303" s="188" customFormat="1" ht="12.75" x14ac:dyDescent="0.25"/>
    <row r="304" s="188" customFormat="1" ht="12.75" x14ac:dyDescent="0.25"/>
    <row r="305" s="188" customFormat="1" ht="12.75" x14ac:dyDescent="0.25"/>
    <row r="306" s="188" customFormat="1" ht="12.75" x14ac:dyDescent="0.25"/>
    <row r="307" s="188" customFormat="1" ht="12.75" x14ac:dyDescent="0.25"/>
    <row r="308" s="188" customFormat="1" ht="12.75" x14ac:dyDescent="0.25"/>
    <row r="309" s="188" customFormat="1" ht="12.75" x14ac:dyDescent="0.25"/>
    <row r="310" s="188" customFormat="1" ht="12.75" x14ac:dyDescent="0.25"/>
    <row r="311" s="188" customFormat="1" ht="12.75" x14ac:dyDescent="0.25"/>
    <row r="312" s="188" customFormat="1" ht="12.75" x14ac:dyDescent="0.25"/>
    <row r="313" s="188" customFormat="1" ht="12.75" x14ac:dyDescent="0.25"/>
    <row r="314" s="188" customFormat="1" ht="12.75" x14ac:dyDescent="0.25"/>
    <row r="315" s="188" customFormat="1" ht="12.75" x14ac:dyDescent="0.25"/>
    <row r="316" s="188" customFormat="1" ht="12.75" x14ac:dyDescent="0.25"/>
    <row r="317" s="188" customFormat="1" ht="12.75" x14ac:dyDescent="0.25"/>
    <row r="318" s="188" customFormat="1" ht="12.75" x14ac:dyDescent="0.25"/>
    <row r="319" s="188" customFormat="1" ht="12.75" x14ac:dyDescent="0.25"/>
    <row r="320" s="188" customFormat="1" ht="12.75" x14ac:dyDescent="0.25"/>
    <row r="321" s="188" customFormat="1" ht="12.75" x14ac:dyDescent="0.25"/>
    <row r="322" s="188" customFormat="1" ht="12.75" x14ac:dyDescent="0.25"/>
    <row r="323" s="188" customFormat="1" ht="12.75" x14ac:dyDescent="0.25"/>
    <row r="324" s="188" customFormat="1" ht="12.75" x14ac:dyDescent="0.25"/>
    <row r="325" s="188" customFormat="1" ht="12.75" x14ac:dyDescent="0.25"/>
    <row r="326" s="188" customFormat="1" ht="12.75" x14ac:dyDescent="0.25"/>
    <row r="327" s="188" customFormat="1" ht="12.75" x14ac:dyDescent="0.25"/>
    <row r="328" s="188" customFormat="1" ht="12.75" x14ac:dyDescent="0.25"/>
    <row r="329" s="188" customFormat="1" ht="12.75" x14ac:dyDescent="0.25"/>
    <row r="330" s="188" customFormat="1" ht="12.75" x14ac:dyDescent="0.25"/>
    <row r="331" s="188" customFormat="1" ht="12.75" x14ac:dyDescent="0.25"/>
    <row r="332" s="188" customFormat="1" ht="12.75" x14ac:dyDescent="0.25"/>
    <row r="333" s="188" customFormat="1" ht="12.75" x14ac:dyDescent="0.25"/>
    <row r="334" s="188" customFormat="1" ht="12.75" x14ac:dyDescent="0.25"/>
    <row r="335" s="188" customFormat="1" ht="12.75" x14ac:dyDescent="0.25"/>
    <row r="336" s="188" customFormat="1" ht="12.75" x14ac:dyDescent="0.25"/>
    <row r="337" s="188" customFormat="1" ht="12.75" x14ac:dyDescent="0.25"/>
    <row r="338" s="188" customFormat="1" ht="12.75" x14ac:dyDescent="0.25"/>
    <row r="339" s="188" customFormat="1" ht="12.75" x14ac:dyDescent="0.25"/>
    <row r="340" s="188" customFormat="1" ht="12.75" x14ac:dyDescent="0.25"/>
    <row r="341" s="188" customFormat="1" ht="12.75" x14ac:dyDescent="0.25"/>
    <row r="342" s="188" customFormat="1" ht="12.75" x14ac:dyDescent="0.25"/>
    <row r="343" s="188" customFormat="1" ht="12.75" x14ac:dyDescent="0.25"/>
    <row r="344" s="188" customFormat="1" ht="12.75" x14ac:dyDescent="0.25"/>
    <row r="345" s="188" customFormat="1" ht="12.75" x14ac:dyDescent="0.25"/>
    <row r="346" s="188" customFormat="1" ht="12.75" x14ac:dyDescent="0.25"/>
    <row r="347" s="188" customFormat="1" ht="12.75" x14ac:dyDescent="0.25"/>
    <row r="348" s="188" customFormat="1" ht="12.75" x14ac:dyDescent="0.25"/>
    <row r="349" s="188" customFormat="1" ht="12.75" x14ac:dyDescent="0.25"/>
    <row r="350" s="188" customFormat="1" ht="12.75" x14ac:dyDescent="0.25"/>
    <row r="351" s="188" customFormat="1" ht="12.75" x14ac:dyDescent="0.25"/>
    <row r="352" s="188" customFormat="1" ht="12.75" x14ac:dyDescent="0.25"/>
    <row r="353" s="188" customFormat="1" ht="12.75" x14ac:dyDescent="0.25"/>
    <row r="354" s="188" customFormat="1" ht="12.75" x14ac:dyDescent="0.25"/>
    <row r="355" s="188" customFormat="1" ht="12.75" x14ac:dyDescent="0.25"/>
    <row r="356" s="188" customFormat="1" ht="12.75" x14ac:dyDescent="0.25"/>
    <row r="357" s="188" customFormat="1" ht="12.75" x14ac:dyDescent="0.25"/>
    <row r="358" s="188" customFormat="1" ht="12.75" x14ac:dyDescent="0.25"/>
    <row r="359" s="188" customFormat="1" ht="12.75" x14ac:dyDescent="0.25"/>
    <row r="360" s="188" customFormat="1" ht="12.75" x14ac:dyDescent="0.25"/>
    <row r="361" s="188" customFormat="1" ht="12.75" x14ac:dyDescent="0.25"/>
    <row r="362" s="188" customFormat="1" ht="12.75" x14ac:dyDescent="0.25"/>
    <row r="363" s="188" customFormat="1" ht="12.75" x14ac:dyDescent="0.25"/>
    <row r="364" s="188" customFormat="1" ht="12.75" x14ac:dyDescent="0.25"/>
    <row r="365" s="188" customFormat="1" ht="12.75" x14ac:dyDescent="0.25"/>
    <row r="366" s="188" customFormat="1" ht="12.75" x14ac:dyDescent="0.25"/>
    <row r="367" s="188" customFormat="1" ht="12.75" x14ac:dyDescent="0.25"/>
    <row r="368" s="188" customFormat="1" ht="12.75" x14ac:dyDescent="0.25"/>
    <row r="369" s="188" customFormat="1" ht="12.75" x14ac:dyDescent="0.25"/>
    <row r="370" s="188" customFormat="1" ht="12.75" x14ac:dyDescent="0.25"/>
    <row r="371" s="188" customFormat="1" ht="12.75" x14ac:dyDescent="0.25"/>
    <row r="372" s="188" customFormat="1" ht="12.75" x14ac:dyDescent="0.25"/>
    <row r="373" s="188" customFormat="1" ht="12.75" x14ac:dyDescent="0.25"/>
    <row r="374" s="188" customFormat="1" ht="12.75" x14ac:dyDescent="0.25"/>
    <row r="375" s="188" customFormat="1" ht="12.75" x14ac:dyDescent="0.25"/>
    <row r="376" s="188" customFormat="1" ht="12.75" x14ac:dyDescent="0.25"/>
    <row r="377" s="188" customFormat="1" ht="12.75" x14ac:dyDescent="0.25"/>
    <row r="378" s="188" customFormat="1" ht="12.75" x14ac:dyDescent="0.25"/>
    <row r="379" s="188" customFormat="1" ht="12.75" x14ac:dyDescent="0.25"/>
    <row r="380" s="188" customFormat="1" ht="12.75" x14ac:dyDescent="0.25"/>
    <row r="381" s="188" customFormat="1" ht="12.75" x14ac:dyDescent="0.25"/>
    <row r="382" s="188" customFormat="1" ht="12.75" x14ac:dyDescent="0.25"/>
    <row r="383" s="188" customFormat="1" ht="12.75" x14ac:dyDescent="0.25"/>
    <row r="384" s="188" customFormat="1" ht="12.75" x14ac:dyDescent="0.25"/>
    <row r="385" s="188" customFormat="1" ht="12.75" x14ac:dyDescent="0.25"/>
    <row r="386" s="188" customFormat="1" ht="12.75" x14ac:dyDescent="0.25"/>
    <row r="387" s="188" customFormat="1" ht="12.75" x14ac:dyDescent="0.25"/>
    <row r="388" s="188" customFormat="1" ht="12.75" x14ac:dyDescent="0.25"/>
    <row r="389" s="188" customFormat="1" ht="12.75" x14ac:dyDescent="0.25"/>
    <row r="390" s="188" customFormat="1" ht="12.75" x14ac:dyDescent="0.25"/>
    <row r="391" s="188" customFormat="1" ht="12.75" x14ac:dyDescent="0.25"/>
    <row r="392" s="188" customFormat="1" ht="12.75" x14ac:dyDescent="0.25"/>
    <row r="393" s="188" customFormat="1" ht="12.75" x14ac:dyDescent="0.25"/>
    <row r="394" s="188" customFormat="1" ht="12.75" x14ac:dyDescent="0.25"/>
    <row r="395" s="188" customFormat="1" ht="12.75" x14ac:dyDescent="0.25"/>
    <row r="396" s="188" customFormat="1" ht="12.75" x14ac:dyDescent="0.25"/>
    <row r="397" s="188" customFormat="1" ht="12.75" x14ac:dyDescent="0.25"/>
    <row r="398" s="188" customFormat="1" ht="12.75" x14ac:dyDescent="0.25"/>
    <row r="399" s="188" customFormat="1" ht="12.75" x14ac:dyDescent="0.25"/>
    <row r="400" s="188" customFormat="1" ht="12.75" x14ac:dyDescent="0.25"/>
    <row r="401" s="188" customFormat="1" ht="12.75" x14ac:dyDescent="0.25"/>
    <row r="402" s="188" customFormat="1" ht="12.75" x14ac:dyDescent="0.25"/>
    <row r="403" s="188" customFormat="1" ht="12.75" x14ac:dyDescent="0.25"/>
    <row r="404" s="188" customFormat="1" ht="12.75" x14ac:dyDescent="0.25"/>
    <row r="405" s="188" customFormat="1" ht="12.75" x14ac:dyDescent="0.25"/>
    <row r="406" s="188" customFormat="1" ht="12.75" x14ac:dyDescent="0.25"/>
    <row r="407" s="188" customFormat="1" ht="12.75" x14ac:dyDescent="0.25"/>
    <row r="408" s="188" customFormat="1" ht="12.75" x14ac:dyDescent="0.25"/>
    <row r="409" s="188" customFormat="1" ht="12.75" x14ac:dyDescent="0.25"/>
    <row r="410" s="188" customFormat="1" ht="12.75" x14ac:dyDescent="0.25"/>
    <row r="411" s="188" customFormat="1" ht="12.75" x14ac:dyDescent="0.25"/>
    <row r="412" s="188" customFormat="1" ht="12.75" x14ac:dyDescent="0.25"/>
    <row r="413" s="188" customFormat="1" ht="12.75" x14ac:dyDescent="0.25"/>
    <row r="414" s="188" customFormat="1" ht="12.75" x14ac:dyDescent="0.25"/>
    <row r="415" s="188" customFormat="1" ht="12.75" x14ac:dyDescent="0.25"/>
    <row r="416" s="188" customFormat="1" ht="12.75" x14ac:dyDescent="0.25"/>
    <row r="417" s="188" customFormat="1" ht="12.75" x14ac:dyDescent="0.25"/>
    <row r="418" s="188" customFormat="1" ht="12.75" x14ac:dyDescent="0.25"/>
    <row r="419" s="188" customFormat="1" ht="12.75" x14ac:dyDescent="0.25"/>
    <row r="420" s="188" customFormat="1" ht="12.75" x14ac:dyDescent="0.25"/>
    <row r="421" s="188" customFormat="1" ht="12.75" x14ac:dyDescent="0.25"/>
    <row r="422" s="188" customFormat="1" ht="12.75" x14ac:dyDescent="0.25"/>
    <row r="423" s="188" customFormat="1" ht="12.75" x14ac:dyDescent="0.25"/>
    <row r="424" s="188" customFormat="1" ht="12.75" x14ac:dyDescent="0.25"/>
    <row r="425" s="188" customFormat="1" ht="12.75" x14ac:dyDescent="0.25"/>
    <row r="426" s="188" customFormat="1" ht="12.75" x14ac:dyDescent="0.25"/>
    <row r="427" s="188" customFormat="1" ht="12.75" x14ac:dyDescent="0.25"/>
    <row r="428" s="188" customFormat="1" ht="12.75" x14ac:dyDescent="0.25"/>
    <row r="429" s="188" customFormat="1" ht="12.75" x14ac:dyDescent="0.25"/>
    <row r="430" s="188" customFormat="1" ht="12.75" x14ac:dyDescent="0.25"/>
    <row r="431" s="188" customFormat="1" ht="12.75" x14ac:dyDescent="0.25"/>
    <row r="432" s="188" customFormat="1" ht="12.75" x14ac:dyDescent="0.25"/>
    <row r="433" s="188" customFormat="1" ht="12.75" x14ac:dyDescent="0.25"/>
    <row r="434" s="188" customFormat="1" ht="12.75" x14ac:dyDescent="0.25"/>
    <row r="435" s="188" customFormat="1" ht="12.75" x14ac:dyDescent="0.25"/>
    <row r="436" s="188" customFormat="1" ht="12.75" x14ac:dyDescent="0.25"/>
    <row r="437" s="188" customFormat="1" ht="12.75" x14ac:dyDescent="0.25"/>
    <row r="438" s="188" customFormat="1" ht="12.75" x14ac:dyDescent="0.25"/>
    <row r="439" s="188" customFormat="1" ht="12.75" x14ac:dyDescent="0.25"/>
    <row r="440" s="188" customFormat="1" ht="12.75" x14ac:dyDescent="0.25"/>
    <row r="441" s="188" customFormat="1" ht="12.75" x14ac:dyDescent="0.25"/>
    <row r="442" s="188" customFormat="1" ht="12.75" x14ac:dyDescent="0.25"/>
    <row r="443" s="188" customFormat="1" ht="12.75" x14ac:dyDescent="0.25"/>
    <row r="444" s="188" customFormat="1" ht="12.75" x14ac:dyDescent="0.25"/>
    <row r="445" s="188" customFormat="1" ht="12.75" x14ac:dyDescent="0.25"/>
    <row r="446" s="188" customFormat="1" ht="12.75" x14ac:dyDescent="0.25"/>
    <row r="447" s="188" customFormat="1" ht="12.75" x14ac:dyDescent="0.25"/>
    <row r="448" s="188" customFormat="1" ht="12.75" x14ac:dyDescent="0.25"/>
    <row r="449" s="188" customFormat="1" ht="12.75" x14ac:dyDescent="0.25"/>
    <row r="450" s="188" customFormat="1" ht="12.75" x14ac:dyDescent="0.25"/>
    <row r="451" s="188" customFormat="1" ht="12.75" x14ac:dyDescent="0.25"/>
    <row r="452" s="188" customFormat="1" ht="12.75" x14ac:dyDescent="0.25"/>
    <row r="453" s="188" customFormat="1" ht="12.75" x14ac:dyDescent="0.25"/>
    <row r="454" s="188" customFormat="1" ht="12.75" x14ac:dyDescent="0.25"/>
    <row r="455" s="188" customFormat="1" ht="12.75" x14ac:dyDescent="0.25"/>
    <row r="456" s="188" customFormat="1" ht="12.75" x14ac:dyDescent="0.25"/>
    <row r="457" s="188" customFormat="1" ht="12.75" x14ac:dyDescent="0.25"/>
    <row r="458" s="188" customFormat="1" ht="12.75" x14ac:dyDescent="0.25"/>
    <row r="459" s="188" customFormat="1" ht="12.75" x14ac:dyDescent="0.25"/>
    <row r="460" s="188" customFormat="1" ht="12.75" x14ac:dyDescent="0.25"/>
    <row r="461" s="188" customFormat="1" ht="12.75" x14ac:dyDescent="0.25"/>
    <row r="462" s="188" customFormat="1" ht="12.75" x14ac:dyDescent="0.25"/>
    <row r="463" s="188" customFormat="1" ht="12.75" x14ac:dyDescent="0.25"/>
    <row r="464" s="188" customFormat="1" ht="12.75" x14ac:dyDescent="0.25"/>
    <row r="465" s="188" customFormat="1" ht="12.75" x14ac:dyDescent="0.25"/>
    <row r="466" s="188" customFormat="1" ht="12.75" x14ac:dyDescent="0.25"/>
    <row r="467" s="188" customFormat="1" ht="12.75" x14ac:dyDescent="0.25"/>
    <row r="468" s="188" customFormat="1" ht="12.75" x14ac:dyDescent="0.25"/>
    <row r="469" s="188" customFormat="1" ht="12.75" x14ac:dyDescent="0.25"/>
    <row r="470" s="188" customFormat="1" ht="12.75" x14ac:dyDescent="0.25"/>
    <row r="471" s="188" customFormat="1" ht="12.75" x14ac:dyDescent="0.25"/>
    <row r="472" s="188" customFormat="1" ht="12.75" x14ac:dyDescent="0.25"/>
    <row r="473" s="188" customFormat="1" ht="12.75" x14ac:dyDescent="0.25"/>
    <row r="474" s="188" customFormat="1" ht="12.75" x14ac:dyDescent="0.25"/>
    <row r="475" s="188" customFormat="1" ht="12.75" x14ac:dyDescent="0.25"/>
    <row r="476" s="188" customFormat="1" ht="12.75" x14ac:dyDescent="0.25"/>
    <row r="477" s="188" customFormat="1" ht="12.75" x14ac:dyDescent="0.25"/>
    <row r="478" s="188" customFormat="1" ht="12.75" x14ac:dyDescent="0.25"/>
    <row r="479" s="188" customFormat="1" ht="12.75" x14ac:dyDescent="0.25"/>
    <row r="480" s="188" customFormat="1" ht="12.75" x14ac:dyDescent="0.25"/>
    <row r="481" s="188" customFormat="1" ht="12.75" x14ac:dyDescent="0.25"/>
    <row r="482" s="188" customFormat="1" ht="12.75" x14ac:dyDescent="0.25"/>
    <row r="483" s="188" customFormat="1" ht="12.75" x14ac:dyDescent="0.25"/>
    <row r="484" s="188" customFormat="1" ht="12.75" x14ac:dyDescent="0.25"/>
    <row r="485" s="188" customFormat="1" ht="12.75" x14ac:dyDescent="0.25"/>
    <row r="486" s="188" customFormat="1" ht="12.75" x14ac:dyDescent="0.25"/>
    <row r="487" s="188" customFormat="1" ht="12.75" x14ac:dyDescent="0.25"/>
    <row r="488" s="188" customFormat="1" ht="12.75" x14ac:dyDescent="0.25"/>
    <row r="489" s="188" customFormat="1" ht="12.75" x14ac:dyDescent="0.25"/>
    <row r="490" s="188" customFormat="1" ht="12.75" x14ac:dyDescent="0.25"/>
    <row r="491" s="188" customFormat="1" ht="12.75" x14ac:dyDescent="0.25"/>
    <row r="492" s="188" customFormat="1" ht="12.75" x14ac:dyDescent="0.25"/>
    <row r="493" s="188" customFormat="1" ht="12.75" x14ac:dyDescent="0.25"/>
    <row r="494" s="188" customFormat="1" ht="12.75" x14ac:dyDescent="0.25"/>
    <row r="495" s="188" customFormat="1" ht="12.75" x14ac:dyDescent="0.25"/>
    <row r="496" s="188" customFormat="1" ht="12.75" x14ac:dyDescent="0.25"/>
    <row r="497" s="188" customFormat="1" ht="12.75" x14ac:dyDescent="0.25"/>
    <row r="498" s="188" customFormat="1" ht="12.75" x14ac:dyDescent="0.25"/>
    <row r="499" s="188" customFormat="1" ht="12.75" x14ac:dyDescent="0.25"/>
    <row r="500" s="188" customFormat="1" ht="12.75" x14ac:dyDescent="0.25"/>
    <row r="501" s="188" customFormat="1" ht="12.75" x14ac:dyDescent="0.25"/>
    <row r="502" s="188" customFormat="1" ht="12.75" x14ac:dyDescent="0.25"/>
    <row r="503" s="188" customFormat="1" ht="12.75" x14ac:dyDescent="0.25"/>
    <row r="504" s="188" customFormat="1" ht="12.75" x14ac:dyDescent="0.25"/>
    <row r="505" s="188" customFormat="1" ht="12.75" x14ac:dyDescent="0.25"/>
    <row r="506" s="188" customFormat="1" ht="12.75" x14ac:dyDescent="0.25"/>
    <row r="507" s="188" customFormat="1" ht="12.75" x14ac:dyDescent="0.25"/>
    <row r="508" s="188" customFormat="1" ht="12.75" x14ac:dyDescent="0.25"/>
    <row r="509" s="188" customFormat="1" ht="12.75" x14ac:dyDescent="0.25"/>
    <row r="510" s="188" customFormat="1" ht="12.75" x14ac:dyDescent="0.25"/>
    <row r="511" s="188" customFormat="1" ht="12.75" x14ac:dyDescent="0.25"/>
    <row r="512" s="188" customFormat="1" ht="12.75" x14ac:dyDescent="0.25"/>
    <row r="513" s="188" customFormat="1" ht="12.75" x14ac:dyDescent="0.25"/>
    <row r="514" s="188" customFormat="1" ht="12.75" x14ac:dyDescent="0.25"/>
    <row r="515" s="188" customFormat="1" ht="12.75" x14ac:dyDescent="0.25"/>
    <row r="516" s="188" customFormat="1" ht="12.75" x14ac:dyDescent="0.25"/>
    <row r="517" s="188" customFormat="1" ht="12.75" x14ac:dyDescent="0.25"/>
    <row r="518" s="188" customFormat="1" ht="12.75" x14ac:dyDescent="0.25"/>
    <row r="519" s="188" customFormat="1" ht="12.75" x14ac:dyDescent="0.25"/>
    <row r="520" s="188" customFormat="1" ht="12.75" x14ac:dyDescent="0.25"/>
    <row r="521" s="188" customFormat="1" ht="12.75" x14ac:dyDescent="0.25"/>
    <row r="522" s="188" customFormat="1" ht="12.75" x14ac:dyDescent="0.25"/>
    <row r="523" s="188" customFormat="1" ht="12.75" x14ac:dyDescent="0.25"/>
    <row r="524" s="188" customFormat="1" ht="12.75" x14ac:dyDescent="0.25"/>
    <row r="525" s="188" customFormat="1" ht="12.75" x14ac:dyDescent="0.25"/>
    <row r="526" s="188" customFormat="1" ht="12.75" x14ac:dyDescent="0.25"/>
    <row r="527" s="188" customFormat="1" ht="12.75" x14ac:dyDescent="0.25"/>
    <row r="528" s="188" customFormat="1" ht="12.75" x14ac:dyDescent="0.25"/>
    <row r="529" s="188" customFormat="1" ht="12.75" x14ac:dyDescent="0.25"/>
    <row r="530" s="188" customFormat="1" ht="12.75" x14ac:dyDescent="0.25"/>
    <row r="531" s="188" customFormat="1" ht="12.75" x14ac:dyDescent="0.25"/>
    <row r="532" s="188" customFormat="1" ht="12.75" x14ac:dyDescent="0.25"/>
    <row r="533" s="188" customFormat="1" ht="12.75" x14ac:dyDescent="0.25"/>
    <row r="534" s="188" customFormat="1" ht="12.75" x14ac:dyDescent="0.25"/>
    <row r="535" s="188" customFormat="1" ht="12.75" x14ac:dyDescent="0.25"/>
    <row r="536" s="188" customFormat="1" ht="12.75" x14ac:dyDescent="0.25"/>
    <row r="537" s="188" customFormat="1" ht="12.75" x14ac:dyDescent="0.25"/>
    <row r="538" s="188" customFormat="1" ht="12.75" x14ac:dyDescent="0.25"/>
  </sheetData>
  <sheetProtection algorithmName="SHA-512" hashValue="mg7ckkUN6vP8detZYWZ5kQRlU/hBbzFCmmsVCNCGPLOv4yqTxAzp54XOjv/NHwb7pa7Dglwr9+nf7zmJipBwgA==" saltValue="7NdmRye6pT7brDMLSm+gcA==" spinCount="100000" sheet="1" objects="1" scenarios="1"/>
  <mergeCells count="127">
    <mergeCell ref="B1:AW1"/>
    <mergeCell ref="B3:AW3"/>
    <mergeCell ref="M5:Q5"/>
    <mergeCell ref="R5:S5"/>
    <mergeCell ref="T5:Y5"/>
    <mergeCell ref="AH5:AV5"/>
    <mergeCell ref="M13:Q13"/>
    <mergeCell ref="R13:S13"/>
    <mergeCell ref="T13:Y13"/>
    <mergeCell ref="AH13:AV13"/>
    <mergeCell ref="M15:Y15"/>
    <mergeCell ref="AH15:AV15"/>
    <mergeCell ref="M7:Y7"/>
    <mergeCell ref="AH7:AV7"/>
    <mergeCell ref="M9:Q9"/>
    <mergeCell ref="AH9:AV9"/>
    <mergeCell ref="M11:Y11"/>
    <mergeCell ref="AH11:AV11"/>
    <mergeCell ref="M25:Y25"/>
    <mergeCell ref="M27:Y27"/>
    <mergeCell ref="B31:AW31"/>
    <mergeCell ref="B32:Q34"/>
    <mergeCell ref="R32:AB34"/>
    <mergeCell ref="AC32:AW32"/>
    <mergeCell ref="AC33:AL34"/>
    <mergeCell ref="AM33:AW34"/>
    <mergeCell ref="M17:Y17"/>
    <mergeCell ref="B19:AW19"/>
    <mergeCell ref="M21:Y21"/>
    <mergeCell ref="AH21:AV21"/>
    <mergeCell ref="M23:Y23"/>
    <mergeCell ref="AH23:AV23"/>
    <mergeCell ref="AC39:AL40"/>
    <mergeCell ref="B41:Q42"/>
    <mergeCell ref="R41:AB42"/>
    <mergeCell ref="AC41:AL42"/>
    <mergeCell ref="B43:Q44"/>
    <mergeCell ref="R43:AB44"/>
    <mergeCell ref="AC43:AL44"/>
    <mergeCell ref="BL34:BQ34"/>
    <mergeCell ref="B35:Q36"/>
    <mergeCell ref="R35:AB36"/>
    <mergeCell ref="AC35:AL36"/>
    <mergeCell ref="B37:Q38"/>
    <mergeCell ref="R37:AB38"/>
    <mergeCell ref="AC37:AL38"/>
    <mergeCell ref="AN37:AV39"/>
    <mergeCell ref="B39:Q40"/>
    <mergeCell ref="R39:AB40"/>
    <mergeCell ref="AC49:AL50"/>
    <mergeCell ref="B51:Q51"/>
    <mergeCell ref="R51:AB51"/>
    <mergeCell ref="AC51:AL51"/>
    <mergeCell ref="B52:Q52"/>
    <mergeCell ref="R52:AB52"/>
    <mergeCell ref="AC52:AL52"/>
    <mergeCell ref="AN43:AV44"/>
    <mergeCell ref="B45:Q46"/>
    <mergeCell ref="R45:AB46"/>
    <mergeCell ref="AC45:AL46"/>
    <mergeCell ref="AN46:AV64"/>
    <mergeCell ref="B47:Q48"/>
    <mergeCell ref="R47:AB48"/>
    <mergeCell ref="AC47:AL48"/>
    <mergeCell ref="B49:Q50"/>
    <mergeCell ref="R49:AB50"/>
    <mergeCell ref="B55:Q55"/>
    <mergeCell ref="R55:AB55"/>
    <mergeCell ref="AC55:AL55"/>
    <mergeCell ref="B56:Q56"/>
    <mergeCell ref="R56:AB56"/>
    <mergeCell ref="AC56:AL56"/>
    <mergeCell ref="B53:Q53"/>
    <mergeCell ref="R53:AB53"/>
    <mergeCell ref="AC53:AL53"/>
    <mergeCell ref="B54:Q54"/>
    <mergeCell ref="R54:AB54"/>
    <mergeCell ref="AC54:AL54"/>
    <mergeCell ref="B59:Q59"/>
    <mergeCell ref="R59:AB59"/>
    <mergeCell ref="AC59:AL59"/>
    <mergeCell ref="B60:Q60"/>
    <mergeCell ref="R60:AB60"/>
    <mergeCell ref="AC60:AL60"/>
    <mergeCell ref="B57:Q57"/>
    <mergeCell ref="R57:AB57"/>
    <mergeCell ref="AC57:AL57"/>
    <mergeCell ref="B58:Q58"/>
    <mergeCell ref="R58:AB58"/>
    <mergeCell ref="AC58:AL58"/>
    <mergeCell ref="B63:Q63"/>
    <mergeCell ref="R63:AB63"/>
    <mergeCell ref="AC63:AL63"/>
    <mergeCell ref="B64:Q64"/>
    <mergeCell ref="R64:AB64"/>
    <mergeCell ref="AC64:AL64"/>
    <mergeCell ref="B61:Q61"/>
    <mergeCell ref="R61:AB61"/>
    <mergeCell ref="AC61:AL61"/>
    <mergeCell ref="B62:Q62"/>
    <mergeCell ref="R62:AB62"/>
    <mergeCell ref="AC62:AL62"/>
    <mergeCell ref="G73:J73"/>
    <mergeCell ref="L73:N73"/>
    <mergeCell ref="AF73:AH73"/>
    <mergeCell ref="B74:AW74"/>
    <mergeCell ref="B79:AW79"/>
    <mergeCell ref="B80:AV82"/>
    <mergeCell ref="B67:AW67"/>
    <mergeCell ref="L69:Q69"/>
    <mergeCell ref="X69:AC69"/>
    <mergeCell ref="AI69:AP69"/>
    <mergeCell ref="L71:Q71"/>
    <mergeCell ref="U71:V71"/>
    <mergeCell ref="X71:AC71"/>
    <mergeCell ref="AK71:AO71"/>
    <mergeCell ref="B95:AW99"/>
    <mergeCell ref="M101:AW102"/>
    <mergeCell ref="B83:AV83"/>
    <mergeCell ref="B84:AV84"/>
    <mergeCell ref="G86:AI89"/>
    <mergeCell ref="AK86:AV86"/>
    <mergeCell ref="AK87:AV91"/>
    <mergeCell ref="C91:G91"/>
    <mergeCell ref="L91:R91"/>
    <mergeCell ref="W91:X91"/>
    <mergeCell ref="AC91:AE91"/>
  </mergeCells>
  <dataValidations count="12">
    <dataValidation allowBlank="1" showInputMessage="1" showErrorMessage="1" prompt="Merci d'indiquer vos noms et prénoms en majuscules" sqref="Z7:Z8 Z23 Z10 AB23:AG23" xr:uid="{87DA20F9-DB62-4149-B885-8C46A0048E3F}"/>
    <dataValidation allowBlank="1" showInputMessage="1" showErrorMessage="1" promptTitle="Numéro sécurité sociale" prompt="Données obligatoires" sqref="AA22 AA6" xr:uid="{0C19D8EE-5533-4197-ADE7-E968A438833C}"/>
    <dataValidation allowBlank="1" showInputMessage="1" showErrorMessage="1" sqref="Z27:IA27 AK18 AN18:AW18 AW13:IA13 AU14" xr:uid="{ED3E9BCE-4188-4DD3-B0A6-4685FF0A838A}"/>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88" xr:uid="{B8062DF3-422A-42F4-8BDA-E5E8CA71947A}"/>
    <dataValidation allowBlank="1" showErrorMessage="1" promptTitle="Optiion gestion pilotée du PERCO" sqref="AW75 AW85 AW77:AW78" xr:uid="{B2FB5F31-D507-4C0A-8A68-7AC3D1F1E557}"/>
    <dataValidation type="list" allowBlank="1" showInputMessage="1" showErrorMessage="1" promptTitle="Optiion gestion pilotée du PERCO" prompt="Sélectionnez OUI pour activer l'option de gestion pilotée, Attention vous ne pouvez pas investir sur d'autres fonds." sqref="AW73 AW67" xr:uid="{44DA8233-E474-4641-AC61-F01D7A0851A3}">
      <formula1>$Q$120:$Q$121</formula1>
    </dataValidation>
    <dataValidation type="list" allowBlank="1" showInputMessage="1" showErrorMessage="1" sqref="C86" xr:uid="{B8ADFA5F-D8E8-4889-92CA-324A08349CFA}">
      <formula1>$R$127:$R$128</formula1>
    </dataValidation>
    <dataValidation errorStyle="information" allowBlank="1" showInputMessage="1" showErrorMessage="1" error="Données non valides" promptTitle="Données nécessaires" sqref="M21:Y21" xr:uid="{BD377EAF-3878-4512-AFDF-5D86E29BB8C8}"/>
    <dataValidation type="list" allowBlank="1" showInputMessage="1" showErrorMessage="1" sqref="AN37:AV39" xr:uid="{057F7F64-AEF8-4AC7-A800-16C0EC6CE428}">
      <formula1>$Q$119:$Q$122</formula1>
    </dataValidation>
    <dataValidation type="list" allowBlank="1" showInputMessage="1" showErrorMessage="1" promptTitle="Optiion gestion pilotée du PERCO" prompt="Sélectionnez OUI pour activer l'option de gestion pilotée, Attention vous ne pouvez pas investir sur d'autres fonds." sqref="AW65:AW66" xr:uid="{C006EA1C-30B4-4E69-9C4C-763C3E2A37BC}">
      <formula1>$Q$145:$Q$146</formula1>
    </dataValidation>
    <dataValidation errorStyle="information" allowBlank="1" showInputMessage="1" showErrorMessage="1" error="Données non valides" sqref="AH13:AV13" xr:uid="{EC5C64BE-FD06-4AB6-87B8-E34126C15AF3}"/>
    <dataValidation type="textLength" allowBlank="1" showInputMessage="1" showErrorMessage="1" prompt="Compris en 13 et 15 caractères (la clé n'est pas obligatoire)_x000a_" sqref="M7:Y7" xr:uid="{33E7080A-86AC-458C-BA92-9874D6205667}">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28F15A15-19B9-4823-B3BE-767810B2C787}">
            <xm:f>'Informations Entreprise'!$AM$37="Abondement unilatéral"</xm:f>
            <x14:dxf>
              <font>
                <color theme="0" tint="-4.9989318521683403E-2"/>
              </font>
              <fill>
                <patternFill patternType="gray0625">
                  <bgColor theme="0" tint="-4.9989318521683403E-2"/>
                </patternFill>
              </fill>
            </x14:dxf>
          </x14:cfRule>
          <xm:sqref>R51:R61</xm:sqref>
        </x14:conditionalFormatting>
        <x14:conditionalFormatting xmlns:xm="http://schemas.microsoft.com/office/excel/2006/main">
          <x14:cfRule type="expression" priority="2" id="{8D659F1F-5C8F-435C-93E4-ABCC88B70076}">
            <xm:f>'Informations Entreprise'!$AM$37="Abondement unilatéral"</xm:f>
            <x14:dxf>
              <font>
                <color theme="0" tint="-4.9989318521683403E-2"/>
              </font>
              <fill>
                <patternFill patternType="gray0625">
                  <bgColor theme="0" tint="-4.9989318521683403E-2"/>
                </patternFill>
              </fill>
            </x14:dxf>
          </x14:cfRule>
          <xm:sqref>R32:AB48 R49 R64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31E580E-F738-4D4D-BA77-7ACD1CB1497A}">
          <x14:formula1>
            <xm:f>Données!$C$21:$C$23</xm:f>
          </x14:formula1>
          <xm:sqref>M15:Y15</xm:sqref>
        </x14:dataValidation>
        <x14:dataValidation type="list" allowBlank="1" showInputMessage="1" showErrorMessage="1" xr:uid="{06DBEE94-2D23-4B10-A231-F5DD0569E319}">
          <x14:formula1>
            <xm:f>Données!$C$32:$C$34</xm:f>
          </x14:formula1>
          <xm:sqref>M17:Y17</xm:sqref>
        </x14:dataValidation>
        <x14:dataValidation type="list" allowBlank="1" showInputMessage="1" showErrorMessage="1" xr:uid="{DC7EFD4E-E42C-46C6-B910-222DA1356B0B}">
          <x14:formula1>
            <xm:f>Données!$C$36:$C$38</xm:f>
          </x14:formula1>
          <xm:sqref>M5:Q5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2C7F93"/>
    <pageSetUpPr fitToPage="1"/>
  </sheetPr>
  <dimension ref="A1:X70"/>
  <sheetViews>
    <sheetView showZeros="0" zoomScale="80" zoomScaleNormal="80" workbookViewId="0">
      <selection activeCell="E75" sqref="E75"/>
    </sheetView>
  </sheetViews>
  <sheetFormatPr baseColWidth="10" defaultRowHeight="15" x14ac:dyDescent="0.25"/>
  <cols>
    <col min="1" max="1" width="1.28515625" style="1" customWidth="1"/>
    <col min="2" max="2" width="6.5703125" style="1" customWidth="1"/>
    <col min="3" max="3" width="8.85546875" style="1" customWidth="1"/>
    <col min="4" max="4" width="8.42578125" style="1" customWidth="1"/>
    <col min="5" max="5" width="9.85546875" style="1" customWidth="1"/>
    <col min="6" max="6" width="19.85546875" style="1" customWidth="1"/>
    <col min="7" max="7" width="5.42578125" style="1" customWidth="1"/>
    <col min="8" max="8" width="8.42578125" style="1" customWidth="1"/>
    <col min="9" max="9" width="7" style="1" customWidth="1"/>
    <col min="10" max="10" width="17.7109375" style="1" customWidth="1"/>
    <col min="11" max="11" width="7.42578125" style="1" customWidth="1"/>
    <col min="12" max="12" width="13.5703125" style="1" customWidth="1"/>
    <col min="13" max="15" width="21" style="1" customWidth="1"/>
    <col min="16" max="16" width="19.7109375" style="1" bestFit="1" customWidth="1"/>
    <col min="17" max="17" width="1.28515625" style="1" bestFit="1" customWidth="1"/>
    <col min="18" max="18" width="12.5703125" style="1" hidden="1" customWidth="1"/>
    <col min="19" max="19" width="2.28515625" style="1" bestFit="1" customWidth="1"/>
    <col min="20" max="20" width="10.28515625" style="1" hidden="1" customWidth="1"/>
    <col min="21" max="21" width="13.28515625" style="1" hidden="1" customWidth="1"/>
    <col min="22" max="22" width="11.7109375" style="1" hidden="1" customWidth="1"/>
    <col min="23" max="23" width="14.28515625" style="1" hidden="1" customWidth="1"/>
    <col min="24" max="24" width="27.28515625" style="1" customWidth="1"/>
    <col min="25" max="25" width="11.42578125" style="1" customWidth="1"/>
    <col min="26" max="16384" width="11.42578125" style="1"/>
  </cols>
  <sheetData>
    <row r="1" spans="1:18" ht="12.75" customHeight="1" x14ac:dyDescent="0.25">
      <c r="A1" s="552" t="s">
        <v>184</v>
      </c>
      <c r="B1" s="552"/>
      <c r="C1" s="552"/>
      <c r="D1" s="552"/>
      <c r="E1" s="552"/>
      <c r="F1" s="552"/>
      <c r="G1" s="552"/>
      <c r="H1" s="552"/>
      <c r="I1" s="552"/>
      <c r="J1" s="552"/>
      <c r="K1" s="552"/>
      <c r="L1" s="552"/>
      <c r="M1" s="552"/>
      <c r="N1" s="552"/>
      <c r="O1" s="552"/>
      <c r="P1" s="552"/>
      <c r="Q1" s="67"/>
    </row>
    <row r="2" spans="1:18" ht="12.75" customHeight="1" x14ac:dyDescent="0.25">
      <c r="A2" s="552"/>
      <c r="B2" s="552"/>
      <c r="C2" s="552"/>
      <c r="D2" s="552"/>
      <c r="E2" s="552"/>
      <c r="F2" s="552"/>
      <c r="G2" s="552"/>
      <c r="H2" s="552"/>
      <c r="I2" s="552"/>
      <c r="J2" s="552"/>
      <c r="K2" s="552"/>
      <c r="L2" s="552"/>
      <c r="M2" s="552"/>
      <c r="N2" s="552"/>
      <c r="O2" s="552"/>
      <c r="P2" s="552"/>
      <c r="Q2" s="67"/>
    </row>
    <row r="3" spans="1:18" ht="12.75" customHeight="1" x14ac:dyDescent="0.25">
      <c r="A3" s="552"/>
      <c r="B3" s="552"/>
      <c r="C3" s="552"/>
      <c r="D3" s="552"/>
      <c r="E3" s="552"/>
      <c r="F3" s="552"/>
      <c r="G3" s="552"/>
      <c r="H3" s="552"/>
      <c r="I3" s="552"/>
      <c r="J3" s="552"/>
      <c r="K3" s="552"/>
      <c r="L3" s="552"/>
      <c r="M3" s="552"/>
      <c r="N3" s="552"/>
      <c r="O3" s="552"/>
      <c r="P3" s="552"/>
      <c r="Q3" s="67"/>
    </row>
    <row r="4" spans="1:18" ht="18" customHeight="1" x14ac:dyDescent="0.25">
      <c r="A4" s="552"/>
      <c r="B4" s="552"/>
      <c r="C4" s="552"/>
      <c r="D4" s="552"/>
      <c r="E4" s="552"/>
      <c r="F4" s="552"/>
      <c r="G4" s="552"/>
      <c r="H4" s="552"/>
      <c r="I4" s="552"/>
      <c r="J4" s="552"/>
      <c r="K4" s="552"/>
      <c r="L4" s="552"/>
      <c r="M4" s="552"/>
      <c r="N4" s="552"/>
      <c r="O4" s="552"/>
      <c r="P4" s="552"/>
      <c r="Q4" s="67"/>
    </row>
    <row r="5" spans="1:18" ht="18.75" x14ac:dyDescent="0.25">
      <c r="B5" s="553" t="s">
        <v>8</v>
      </c>
      <c r="C5" s="553"/>
      <c r="D5" s="553"/>
      <c r="E5" s="553"/>
      <c r="F5" s="553"/>
      <c r="G5" s="553"/>
      <c r="H5" s="553"/>
      <c r="I5" s="553"/>
      <c r="J5" s="553"/>
      <c r="K5" s="553"/>
      <c r="L5" s="553"/>
      <c r="M5" s="553"/>
      <c r="N5" s="553"/>
      <c r="O5" s="553"/>
      <c r="P5" s="553"/>
      <c r="Q5" s="67"/>
    </row>
    <row r="6" spans="1:18" ht="9" customHeight="1" x14ac:dyDescent="0.25">
      <c r="B6" s="3"/>
      <c r="C6" s="3"/>
      <c r="D6" s="3"/>
      <c r="E6" s="3"/>
      <c r="F6" s="3"/>
      <c r="G6" s="3"/>
      <c r="H6" s="3"/>
      <c r="I6" s="3"/>
      <c r="J6" s="3"/>
      <c r="K6" s="3"/>
      <c r="L6" s="3"/>
      <c r="M6" s="3"/>
      <c r="N6" s="3"/>
      <c r="O6" s="3"/>
      <c r="P6" s="3"/>
      <c r="Q6" s="3"/>
    </row>
    <row r="7" spans="1:18" ht="18" x14ac:dyDescent="0.25">
      <c r="B7" s="554"/>
      <c r="C7" s="554"/>
      <c r="D7" s="554"/>
      <c r="E7" s="554"/>
      <c r="F7" s="554"/>
      <c r="G7" s="554"/>
      <c r="H7" s="554"/>
      <c r="I7" s="554"/>
      <c r="J7" s="554"/>
      <c r="K7" s="554"/>
      <c r="L7" s="554"/>
      <c r="M7" s="554"/>
      <c r="N7" s="554"/>
      <c r="O7" s="554"/>
      <c r="P7" s="554"/>
      <c r="Q7" s="68"/>
    </row>
    <row r="8" spans="1:18" ht="18.75" customHeight="1" x14ac:dyDescent="0.25">
      <c r="B8" s="5" t="s">
        <v>1</v>
      </c>
      <c r="C8" s="6"/>
      <c r="D8" s="6"/>
      <c r="E8" s="93">
        <f>'Informations Entreprise'!$L$9</f>
        <v>0</v>
      </c>
      <c r="F8" s="7"/>
      <c r="G8" s="7"/>
      <c r="H8" s="7"/>
      <c r="I8" s="8"/>
      <c r="J8" s="9"/>
      <c r="K8" s="9"/>
      <c r="L8" s="9"/>
      <c r="M8" s="9"/>
      <c r="N8" s="9"/>
      <c r="R8" s="33"/>
    </row>
    <row r="9" spans="1:18" ht="9.75" customHeight="1" x14ac:dyDescent="0.25">
      <c r="B9" s="5"/>
      <c r="C9" s="6"/>
      <c r="D9" s="6"/>
      <c r="E9" s="7"/>
      <c r="F9" s="7"/>
      <c r="G9" s="7"/>
      <c r="H9" s="7"/>
      <c r="I9" s="8"/>
      <c r="J9" s="9"/>
      <c r="K9" s="9"/>
      <c r="L9" s="9"/>
      <c r="M9" s="9"/>
      <c r="N9" s="9"/>
      <c r="R9" s="33"/>
    </row>
    <row r="10" spans="1:18" ht="18.75" customHeight="1" x14ac:dyDescent="0.25">
      <c r="B10" s="5" t="s">
        <v>9</v>
      </c>
      <c r="C10" s="6"/>
      <c r="D10" s="6"/>
      <c r="E10" s="555">
        <f>'Informations Entreprise'!$L$11</f>
        <v>0</v>
      </c>
      <c r="F10" s="556"/>
      <c r="G10" s="556"/>
      <c r="H10" s="556"/>
      <c r="I10" s="556"/>
      <c r="J10" s="556"/>
      <c r="K10" s="556"/>
      <c r="L10" s="556"/>
      <c r="M10" s="556"/>
      <c r="N10" s="556"/>
      <c r="O10" s="556"/>
      <c r="P10" s="557"/>
      <c r="R10" s="33"/>
    </row>
    <row r="11" spans="1:18" ht="8.25" customHeight="1" x14ac:dyDescent="0.25">
      <c r="B11" s="5"/>
      <c r="E11" s="10"/>
      <c r="F11" s="10"/>
      <c r="G11" s="10"/>
      <c r="H11" s="10"/>
      <c r="I11" s="10"/>
      <c r="J11" s="10"/>
      <c r="K11" s="10"/>
      <c r="L11" s="10"/>
      <c r="M11" s="10"/>
      <c r="N11" s="10"/>
      <c r="O11" s="10"/>
      <c r="R11" s="33"/>
    </row>
    <row r="12" spans="1:18" ht="16.5" customHeight="1" x14ac:dyDescent="0.25">
      <c r="R12" s="83"/>
    </row>
    <row r="13" spans="1:18" s="76" customFormat="1" ht="16.5" customHeight="1" x14ac:dyDescent="0.25">
      <c r="B13" s="85" t="s">
        <v>30</v>
      </c>
      <c r="C13" s="78"/>
      <c r="D13" s="78"/>
      <c r="E13" s="78"/>
      <c r="F13" s="78"/>
      <c r="G13" s="78"/>
      <c r="H13" s="78"/>
      <c r="I13" s="78"/>
      <c r="J13" s="78"/>
      <c r="K13" s="78"/>
      <c r="L13" s="78"/>
      <c r="M13" s="78"/>
      <c r="N13" s="78"/>
      <c r="O13" s="78"/>
      <c r="P13" s="79"/>
      <c r="R13" s="2"/>
    </row>
    <row r="14" spans="1:18" s="76" customFormat="1" ht="10.5" customHeight="1" x14ac:dyDescent="0.25">
      <c r="B14" s="80"/>
      <c r="P14" s="81"/>
      <c r="R14" s="2"/>
    </row>
    <row r="15" spans="1:18" s="76" customFormat="1" ht="16.5" customHeight="1" x14ac:dyDescent="0.25">
      <c r="B15" s="97" t="s">
        <v>74</v>
      </c>
      <c r="D15" s="77" t="s">
        <v>28</v>
      </c>
      <c r="E15" s="115">
        <f>'Informations Entreprise'!Q22</f>
        <v>0</v>
      </c>
      <c r="F15" s="558" t="s">
        <v>49</v>
      </c>
      <c r="G15" s="559"/>
      <c r="H15" s="560">
        <f>IF(ISBLANK('Informations Entreprise'!AC22),3768,'Informations Entreprise'!$AC$22)</f>
        <v>3768</v>
      </c>
      <c r="I15" s="561"/>
      <c r="J15" s="559" t="s">
        <v>48</v>
      </c>
      <c r="K15" s="559"/>
      <c r="L15" s="116">
        <f>IF(ISBLANK('Informations Entreprise'!$AI$30),H15*0.903,H15)</f>
        <v>3402.5039999999999</v>
      </c>
      <c r="P15" s="81"/>
      <c r="R15" s="2"/>
    </row>
    <row r="16" spans="1:18" s="76" customFormat="1" ht="16.5" customHeight="1" x14ac:dyDescent="0.25">
      <c r="B16" s="80"/>
      <c r="P16" s="81"/>
      <c r="R16" s="2"/>
    </row>
    <row r="17" spans="2:24" s="76" customFormat="1" ht="16.5" customHeight="1" x14ac:dyDescent="0.25">
      <c r="B17" s="97" t="s">
        <v>90</v>
      </c>
      <c r="D17" s="77" t="s">
        <v>28</v>
      </c>
      <c r="E17" s="115">
        <f>'Informations Entreprise'!Q26</f>
        <v>0</v>
      </c>
      <c r="F17" s="558" t="s">
        <v>49</v>
      </c>
      <c r="G17" s="559"/>
      <c r="H17" s="560">
        <f>IF(ISBLANK('Informations Entreprise'!AC26),7536,'Informations Entreprise'!$AC$26)</f>
        <v>7536</v>
      </c>
      <c r="I17" s="561"/>
      <c r="J17" s="559" t="s">
        <v>48</v>
      </c>
      <c r="K17" s="559"/>
      <c r="L17" s="116">
        <f>IF(ISBLANK('Informations Entreprise'!$AI$30),H17*0.903,H17)</f>
        <v>6805.0079999999998</v>
      </c>
      <c r="P17" s="81"/>
      <c r="R17" s="2"/>
    </row>
    <row r="18" spans="2:24" ht="6" customHeight="1" x14ac:dyDescent="0.25">
      <c r="B18" s="82"/>
      <c r="C18" s="49"/>
      <c r="D18" s="49"/>
      <c r="E18" s="49"/>
      <c r="F18" s="49"/>
      <c r="G18" s="49"/>
      <c r="H18" s="49"/>
      <c r="I18" s="49"/>
      <c r="J18" s="49"/>
      <c r="K18" s="49"/>
      <c r="L18" s="49"/>
      <c r="M18" s="49"/>
      <c r="N18" s="49"/>
      <c r="O18" s="49"/>
      <c r="P18" s="50"/>
      <c r="R18" s="83"/>
    </row>
    <row r="19" spans="2:24" ht="6" customHeight="1" x14ac:dyDescent="0.25">
      <c r="R19" s="83"/>
    </row>
    <row r="20" spans="2:24" ht="24" customHeight="1" x14ac:dyDescent="0.4">
      <c r="B20" s="11" t="s">
        <v>10</v>
      </c>
      <c r="C20" s="12"/>
      <c r="D20" s="12"/>
      <c r="E20" s="12"/>
      <c r="F20" s="13"/>
      <c r="G20" s="13"/>
      <c r="H20" s="13"/>
      <c r="N20" s="94"/>
    </row>
    <row r="21" spans="2:24" ht="16.5" customHeight="1" x14ac:dyDescent="0.25"/>
    <row r="22" spans="2:24" ht="57.75" customHeight="1" x14ac:dyDescent="0.25">
      <c r="B22" s="550" t="s">
        <v>113</v>
      </c>
      <c r="C22" s="550"/>
      <c r="D22" s="550"/>
      <c r="E22" s="550"/>
      <c r="F22" s="551" t="s">
        <v>52</v>
      </c>
      <c r="G22" s="551"/>
      <c r="H22" s="551"/>
      <c r="I22" s="551"/>
      <c r="J22" s="551" t="s">
        <v>53</v>
      </c>
      <c r="K22" s="551"/>
      <c r="L22" s="342" t="s">
        <v>36</v>
      </c>
      <c r="M22" s="347" t="str">
        <f>IF('Informations Entreprise'!AM37="Abondement unilatéral", "Montant de l'abondement unilatéral sur le PERCOL"," Montant de l’épargnant")</f>
        <v xml:space="preserve"> Montant de l’épargnant</v>
      </c>
      <c r="N22" s="343" t="s">
        <v>85</v>
      </c>
      <c r="O22" s="343" t="s">
        <v>102</v>
      </c>
      <c r="P22" s="343" t="s">
        <v>158</v>
      </c>
      <c r="R22" s="5"/>
      <c r="T22" s="228" t="s">
        <v>98</v>
      </c>
      <c r="U22" s="228" t="s">
        <v>99</v>
      </c>
      <c r="V22" s="228" t="s">
        <v>100</v>
      </c>
      <c r="W22" s="228" t="s">
        <v>101</v>
      </c>
    </row>
    <row r="23" spans="2:24" ht="46.5" customHeight="1" x14ac:dyDescent="0.25">
      <c r="B23" s="562">
        <f>'Bulletin 1'!$M$7</f>
        <v>0</v>
      </c>
      <c r="C23" s="562"/>
      <c r="D23" s="562"/>
      <c r="E23" s="562"/>
      <c r="F23" s="562">
        <f>'Bulletin 1'!$T$5</f>
        <v>0</v>
      </c>
      <c r="G23" s="562"/>
      <c r="H23" s="562"/>
      <c r="I23" s="562"/>
      <c r="J23" s="562">
        <f>'Bulletin 1'!$AH$5</f>
        <v>0</v>
      </c>
      <c r="K23" s="562"/>
      <c r="L23" s="113" t="str">
        <f>IF('Bulletin 1'!$M$15="Salarié","TS",IF('Bulletin 1'!$M$15="Non salarié","TNS",IF('Bulletin 1'!$M$15="","")))</f>
        <v/>
      </c>
      <c r="M23" s="114">
        <f>'Bulletin 1'!$AK$71</f>
        <v>0</v>
      </c>
      <c r="N23" s="344" t="str" cm="1">
        <f t="array" ref="N23">IF(L23="","",IF(case_CSG="",IF(L23="TS",MIN(T23*(1-CSGCRDS),'Bulletin 1'!$L$71*($E$15*(1-CSGCRDS))),IF(L23="TNS",MIN(T23,'Bulletin 1'!$L$71*E$15))),IF(L23="TS",MIN(T23,'Bulletin 1'!$L$71*($E$15)),IF(L23="TNS",MIN(T23,'Bulletin 1'!$L$71*E$15)))))</f>
        <v/>
      </c>
      <c r="O23" s="344" t="str">
        <f>IF(L23="","",IF(case_CSG="",IF(L23="TS",MIN(V23*(1-CSGCRDS),'Bulletin 1'!$X$71*($E$17*(1-CSGCRDS))),IF(L23="TNS",MIN(V23,'Bulletin 1'!$X$71*E$17))),IF(L23="TS",MIN(V23,'Bulletin 1'!$X$71*($E$17)),IF(L23="TNS",MIN(V23,'Bulletin 1'!$X$71*E$17)))))</f>
        <v/>
      </c>
      <c r="P23" s="345">
        <f>IFERROR(SUM(M23:O23),0)</f>
        <v>0</v>
      </c>
      <c r="Q23" s="95" t="str">
        <f t="shared" ref="Q23:Q32" si="0">IF(AND(M23&gt;0,S23=0),"Sélectionnez le statut"," ")</f>
        <v xml:space="preserve"> </v>
      </c>
      <c r="R23" s="86" t="str">
        <f>IF(ISERROR(8%*#REF!),"",8%*#REF!)</f>
        <v/>
      </c>
      <c r="S23" s="96">
        <f>COUNTA('Informations Entreprise'!#REF!)</f>
        <v>1</v>
      </c>
      <c r="T23" s="118">
        <f>IF(ISBLANK('Informations Entreprise'!$AC$22),U23,'Informations Entreprise'!$AC$22)</f>
        <v>3768</v>
      </c>
      <c r="U23" s="118">
        <v>3768</v>
      </c>
      <c r="V23" s="119">
        <f>IF(ISBLANK('Informations Entreprise'!$AC$26),W23,'Informations Entreprise'!$AC$26)</f>
        <v>7536</v>
      </c>
      <c r="W23" s="119">
        <v>7536</v>
      </c>
      <c r="X23" s="243" t="str">
        <f>IF(AND(ISBLANK('Bulletin 1'!$M$17),'Informations Entreprise'!$AM$37="Prime de partage de la valeur"),"L'information Salaire est à renseigner dans le bulletin 1","")</f>
        <v/>
      </c>
    </row>
    <row r="24" spans="2:24" ht="46.5" customHeight="1" x14ac:dyDescent="0.25">
      <c r="B24" s="562" t="e">
        <f>#REF!</f>
        <v>#REF!</v>
      </c>
      <c r="C24" s="562"/>
      <c r="D24" s="562"/>
      <c r="E24" s="562"/>
      <c r="F24" s="562" t="e">
        <f>#REF!</f>
        <v>#REF!</v>
      </c>
      <c r="G24" s="562"/>
      <c r="H24" s="562"/>
      <c r="I24" s="562"/>
      <c r="J24" s="562" t="e">
        <f>#REF!</f>
        <v>#REF!</v>
      </c>
      <c r="K24" s="562"/>
      <c r="L24" s="113" t="e">
        <f>IF(#REF!="Salarié","TS",IF(#REF!="Non salarié","TNS",IF(#REF!="","")))</f>
        <v>#REF!</v>
      </c>
      <c r="M24" s="114" t="e">
        <f>#REF!</f>
        <v>#REF!</v>
      </c>
      <c r="N24" s="344" t="e">
        <f>IF(L24="","",IF(case_CSG="",IF(L24="TS",MIN(T24*(1-CSGCRDS),#REF!*($E$15*(1-CSGCRDS))),IF(L24="TNS",MIN(T24,#REF!*E$15))),IF(L24="TS",MIN(T24,#REF!*($E$15)),IF(L24="TNS",MIN(T24,#REF!*E$15)))))</f>
        <v>#REF!</v>
      </c>
      <c r="O24" s="344" t="e">
        <f>IF(L24="","",IF(case_CSG="",IF(L24="TS",MIN(V24*(1-CSGCRDS),#REF!*($E$17*(1-CSGCRDS))),IF(L24="TNS",MIN(V24,#REF!*E$17))),IF(L24="TS",MIN(V24,#REF!*($E$17)),IF(L24="TNS",MIN(V24,#REF!*E$17)))))</f>
        <v>#REF!</v>
      </c>
      <c r="P24" s="345">
        <f t="shared" ref="P24:P29" si="1">IFERROR(M24+N24+O24,0)</f>
        <v>0</v>
      </c>
      <c r="Q24" s="95" t="e">
        <f t="shared" si="0"/>
        <v>#REF!</v>
      </c>
      <c r="R24" s="86" t="str">
        <f>IF(ISERROR(8%*#REF!),"",8%*#REF!)</f>
        <v/>
      </c>
      <c r="S24" s="96">
        <f>COUNTA('Informations Entreprise'!#REF!)</f>
        <v>1</v>
      </c>
      <c r="T24" s="118">
        <f>IF(ISBLANK('Informations Entreprise'!$AC$22),U24,'Informations Entreprise'!$AC$22)</f>
        <v>3768</v>
      </c>
      <c r="U24" s="118">
        <v>3768</v>
      </c>
      <c r="V24" s="119">
        <f>IF(ISBLANK('Informations Entreprise'!$AC$26),W24,'Informations Entreprise'!$AC$26)</f>
        <v>7536</v>
      </c>
      <c r="W24" s="119">
        <v>7536</v>
      </c>
      <c r="X24" s="243" t="str">
        <f>IF(AND(ISBLANK(#REF!),'Informations Entreprise'!$AM$37="Prime de partage de la valeur"),"L'information Salaire est à renseigner dans le bulletin 2","")</f>
        <v/>
      </c>
    </row>
    <row r="25" spans="2:24" ht="46.5" customHeight="1" x14ac:dyDescent="0.25">
      <c r="B25" s="562" t="e">
        <f>#REF!</f>
        <v>#REF!</v>
      </c>
      <c r="C25" s="562"/>
      <c r="D25" s="562"/>
      <c r="E25" s="562"/>
      <c r="F25" s="562" t="e">
        <f>#REF!</f>
        <v>#REF!</v>
      </c>
      <c r="G25" s="562"/>
      <c r="H25" s="562"/>
      <c r="I25" s="562"/>
      <c r="J25" s="562" t="e">
        <f>#REF!</f>
        <v>#REF!</v>
      </c>
      <c r="K25" s="562"/>
      <c r="L25" s="113" t="e">
        <f>IF(#REF!="Salarié","TS",IF(#REF!="Non salarié","TNS",IF(#REF!="","")))</f>
        <v>#REF!</v>
      </c>
      <c r="M25" s="114" t="e">
        <f>#REF!</f>
        <v>#REF!</v>
      </c>
      <c r="N25" s="344" t="e">
        <f>IF(L25="","",IF(case_CSG="",IF(L25="TS",MIN(T25*(1-CSGCRDS),#REF!*($E$15*(1-CSGCRDS))),IF(L25="TNS",MIN(T25,#REF!*E$15))),IF(L25="TS",MIN(T25,#REF!*($E$15)),IF(L25="TNS",MIN(T25,#REF!*E$15)))))</f>
        <v>#REF!</v>
      </c>
      <c r="O25" s="344" t="e">
        <f>IF(L25="","",IF(case_CSG="",IF(L25="TS",MIN(V25*(1-CSGCRDS),#REF!*($E$17*(1-CSGCRDS))),IF(L25="TNS",MIN(V25,#REF!*E$17))),IF(L25="TS",MIN(V25,#REF!*($E$17)),IF(L25="TNS",MIN(V25,#REF!*E$17)))))</f>
        <v>#REF!</v>
      </c>
      <c r="P25" s="345">
        <f t="shared" si="1"/>
        <v>0</v>
      </c>
      <c r="Q25" s="95" t="e">
        <f t="shared" si="0"/>
        <v>#REF!</v>
      </c>
      <c r="R25" s="86" t="str">
        <f>IF(ISERROR(8%*#REF!),"",8%*#REF!)</f>
        <v/>
      </c>
      <c r="S25" s="96">
        <f>COUNTA('Informations Entreprise'!#REF!)</f>
        <v>1</v>
      </c>
      <c r="T25" s="118">
        <f>IF(ISBLANK('Informations Entreprise'!$AC$22),U25,'Informations Entreprise'!$AC$22)</f>
        <v>3768</v>
      </c>
      <c r="U25" s="118">
        <v>3768</v>
      </c>
      <c r="V25" s="119">
        <f>IF(ISBLANK('Informations Entreprise'!$AC$26),W25,'Informations Entreprise'!$AC$26)</f>
        <v>7536</v>
      </c>
      <c r="W25" s="119">
        <v>7536</v>
      </c>
      <c r="X25" s="243" t="str">
        <f>IF(AND(ISBLANK(#REF!),'Informations Entreprise'!$AM$37="Prime de partage de la valeur"),"L'information Salaire est à renseigner dans le bulletin 3","")</f>
        <v/>
      </c>
    </row>
    <row r="26" spans="2:24" ht="46.5" customHeight="1" x14ac:dyDescent="0.25">
      <c r="B26" s="562" t="e">
        <f>#REF!</f>
        <v>#REF!</v>
      </c>
      <c r="C26" s="562"/>
      <c r="D26" s="562"/>
      <c r="E26" s="562"/>
      <c r="F26" s="562" t="e">
        <f>#REF!</f>
        <v>#REF!</v>
      </c>
      <c r="G26" s="562"/>
      <c r="H26" s="562"/>
      <c r="I26" s="562"/>
      <c r="J26" s="562" t="e">
        <f>#REF!</f>
        <v>#REF!</v>
      </c>
      <c r="K26" s="562"/>
      <c r="L26" s="113" t="e">
        <f>IF(#REF!="Salarié","TS",IF(#REF!="Non salarié","TNS",IF(#REF!="","")))</f>
        <v>#REF!</v>
      </c>
      <c r="M26" s="114" t="e">
        <f>#REF!</f>
        <v>#REF!</v>
      </c>
      <c r="N26" s="344" t="e">
        <f>IF(L26="","",IF(case_CSG="",IF(L26="TS",MIN(T26*(1-CSGCRDS),#REF!*($E$15*(1-CSGCRDS))),IF(L26="TNS",MIN(T26,#REF!*E$15))),IF(L26="TS",MIN(T26,#REF!*($E$15)),IF(L26="TNS",MIN(T26,#REF!*E$15)))))</f>
        <v>#REF!</v>
      </c>
      <c r="O26" s="344" t="e">
        <f>IF(L26="","",IF(case_CSG="",IF(L26="TS",MIN(V26*(1-CSGCRDS),#REF!*($E$17*(1-CSGCRDS))),IF(L26="TNS",MIN(V26,#REF!*E$17))),IF(L26="TS",MIN(V26,#REF!*($E$17)),IF(L26="TNS",MIN(V26,#REF!*E$17)))))</f>
        <v>#REF!</v>
      </c>
      <c r="P26" s="345">
        <f t="shared" si="1"/>
        <v>0</v>
      </c>
      <c r="Q26" s="95" t="e">
        <f t="shared" si="0"/>
        <v>#REF!</v>
      </c>
      <c r="R26" s="86" t="str">
        <f>IF(ISERROR(8%*#REF!),"",8%*#REF!)</f>
        <v/>
      </c>
      <c r="S26" s="96">
        <f>COUNTA('Informations Entreprise'!#REF!)</f>
        <v>1</v>
      </c>
      <c r="T26" s="118">
        <f>IF(ISBLANK('Informations Entreprise'!$AC$22),U26,'Informations Entreprise'!$AC$22)</f>
        <v>3768</v>
      </c>
      <c r="U26" s="118">
        <v>3768</v>
      </c>
      <c r="V26" s="119">
        <f>IF(ISBLANK('Informations Entreprise'!$AC$26),W26,'Informations Entreprise'!$AC$26)</f>
        <v>7536</v>
      </c>
      <c r="W26" s="119">
        <v>7536</v>
      </c>
      <c r="X26" s="243" t="str">
        <f>IF(AND(ISBLANK(#REF!),'Informations Entreprise'!$AM$37="Prime de partage de la valeur"),"L'information Salaire est à renseigner dans le bulletin 4","")</f>
        <v/>
      </c>
    </row>
    <row r="27" spans="2:24" ht="46.5" customHeight="1" x14ac:dyDescent="0.25">
      <c r="B27" s="562" t="e">
        <f>#REF!</f>
        <v>#REF!</v>
      </c>
      <c r="C27" s="562"/>
      <c r="D27" s="562"/>
      <c r="E27" s="562"/>
      <c r="F27" s="562" t="e">
        <f>#REF!</f>
        <v>#REF!</v>
      </c>
      <c r="G27" s="562"/>
      <c r="H27" s="562"/>
      <c r="I27" s="562"/>
      <c r="J27" s="562" t="e">
        <f>#REF!</f>
        <v>#REF!</v>
      </c>
      <c r="K27" s="562"/>
      <c r="L27" s="113" t="e">
        <f>IF(#REF!="Salarié","TS",IF(#REF!="Non salarié","TNS",IF(#REF!="","")))</f>
        <v>#REF!</v>
      </c>
      <c r="M27" s="114" t="e">
        <f>#REF!</f>
        <v>#REF!</v>
      </c>
      <c r="N27" s="344" t="e">
        <f>IF(L27="","",IF(case_CSG="",IF(L27="TS",MIN(T27*(1-CSGCRDS),#REF!*($E$15*(1-CSGCRDS))),IF(L27="TNS",MIN(T27,#REF!*E$15))),IF(L27="TS",MIN(T27,#REF!*($E$15)),IF(L27="TNS",MIN(T27,#REF!*E$15)))))</f>
        <v>#REF!</v>
      </c>
      <c r="O27" s="344" t="e">
        <f>IF(L27="","",IF(case_CSG="",IF(L27="TS",MIN(V27*(1-CSGCRDS),#REF!*($E$17*(1-CSGCRDS))),IF(L27="TNS",MIN(V27,#REF!*E$17))),IF(L27="TS",MIN(V27,#REF!*($E$17)),IF(L27="TNS",MIN(V27,#REF!*E$17)))))</f>
        <v>#REF!</v>
      </c>
      <c r="P27" s="345">
        <f t="shared" si="1"/>
        <v>0</v>
      </c>
      <c r="Q27" s="95" t="e">
        <f t="shared" si="0"/>
        <v>#REF!</v>
      </c>
      <c r="R27" s="86" t="str">
        <f>IF(ISERROR(8%*#REF!),"",8%*#REF!)</f>
        <v/>
      </c>
      <c r="S27" s="96">
        <f>COUNTA('Informations Entreprise'!#REF!)</f>
        <v>1</v>
      </c>
      <c r="T27" s="118">
        <f>IF(ISBLANK('Informations Entreprise'!$AC$22),U27,'Informations Entreprise'!$AC$22)</f>
        <v>3768</v>
      </c>
      <c r="U27" s="118">
        <v>3768</v>
      </c>
      <c r="V27" s="119">
        <f>IF(ISBLANK('Informations Entreprise'!$AC$26),W27,'Informations Entreprise'!$AC$26)</f>
        <v>7536</v>
      </c>
      <c r="W27" s="119">
        <v>7536</v>
      </c>
      <c r="X27" s="243" t="str">
        <f>IF(AND(ISBLANK(#REF!),'Informations Entreprise'!$AM$37="Prime de partage de la valeur"),"L'information Salaire est à renseigner dans le bulletin 5","")</f>
        <v/>
      </c>
    </row>
    <row r="28" spans="2:24" ht="46.5" customHeight="1" x14ac:dyDescent="0.25">
      <c r="B28" s="562" t="e">
        <f>#REF!</f>
        <v>#REF!</v>
      </c>
      <c r="C28" s="562"/>
      <c r="D28" s="562"/>
      <c r="E28" s="562"/>
      <c r="F28" s="562" t="e">
        <f>#REF!</f>
        <v>#REF!</v>
      </c>
      <c r="G28" s="562"/>
      <c r="H28" s="562"/>
      <c r="I28" s="562"/>
      <c r="J28" s="562" t="e">
        <f>#REF!</f>
        <v>#REF!</v>
      </c>
      <c r="K28" s="562"/>
      <c r="L28" s="113" t="e">
        <f>IF(#REF!="Salarié","TS",IF(#REF!="Non salarié","TNS",IF(#REF!="","")))</f>
        <v>#REF!</v>
      </c>
      <c r="M28" s="114" t="e">
        <f>#REF!</f>
        <v>#REF!</v>
      </c>
      <c r="N28" s="344" t="e">
        <f>IF(L28="","",IF(case_CSG="",IF(L28="TS",MIN(T28*(1-CSGCRDS),#REF!*($E$15*(1-CSGCRDS))),IF(L28="TNS",MIN(T28,#REF!*E$15))),IF(L28="TS",MIN(T28,#REF!*($E$15)),IF(L28="TNS",MIN(T28,#REF!*E$15)))))</f>
        <v>#REF!</v>
      </c>
      <c r="O28" s="344" t="e">
        <f>IF(L28="","",IF(case_CSG="",IF(L28="TS",MIN(V28*(1-CSGCRDS),#REF!*($E$17*(1-CSGCRDS))),IF(L28="TNS",MIN(V28,#REF!*E$17))),IF(L28="TS",MIN(V28,#REF!*($E$17)),IF(L28="TNS",MIN(V28,#REF!*E$17)))))</f>
        <v>#REF!</v>
      </c>
      <c r="P28" s="345">
        <f t="shared" si="1"/>
        <v>0</v>
      </c>
      <c r="Q28" s="95" t="e">
        <f t="shared" si="0"/>
        <v>#REF!</v>
      </c>
      <c r="R28" s="86" t="str">
        <f>IF(ISERROR(8%*#REF!),"",8%*#REF!)</f>
        <v/>
      </c>
      <c r="S28" s="96">
        <f>COUNTA('Informations Entreprise'!#REF!)</f>
        <v>1</v>
      </c>
      <c r="T28" s="118">
        <f>IF(ISBLANK('Informations Entreprise'!$AC$22),U28,'Informations Entreprise'!$AC$22)</f>
        <v>3768</v>
      </c>
      <c r="U28" s="118">
        <v>3768</v>
      </c>
      <c r="V28" s="119">
        <f>IF(ISBLANK('Informations Entreprise'!$AC$26),W28,'Informations Entreprise'!$AC$26)</f>
        <v>7536</v>
      </c>
      <c r="W28" s="119">
        <v>7536</v>
      </c>
      <c r="X28" s="243" t="str">
        <f>IF(AND(ISBLANK(#REF!),'Informations Entreprise'!$AM$37="Prime de partage de la valeur"),"L'information Salaire est à renseigner dans le bulletin 6","")</f>
        <v/>
      </c>
    </row>
    <row r="29" spans="2:24" ht="46.5" customHeight="1" x14ac:dyDescent="0.25">
      <c r="B29" s="562" t="e">
        <f>#REF!</f>
        <v>#REF!</v>
      </c>
      <c r="C29" s="562"/>
      <c r="D29" s="562"/>
      <c r="E29" s="562"/>
      <c r="F29" s="562" t="e">
        <f>#REF!</f>
        <v>#REF!</v>
      </c>
      <c r="G29" s="562"/>
      <c r="H29" s="562"/>
      <c r="I29" s="562"/>
      <c r="J29" s="562" t="e">
        <f>#REF!</f>
        <v>#REF!</v>
      </c>
      <c r="K29" s="562"/>
      <c r="L29" s="113" t="e">
        <f>IF(#REF!="Salarié","TS",IF(#REF!="Non salarié","TNS",IF(#REF!="","")))</f>
        <v>#REF!</v>
      </c>
      <c r="M29" s="114" t="e">
        <f>#REF!</f>
        <v>#REF!</v>
      </c>
      <c r="N29" s="344" t="e">
        <f>IF(L29="","",IF(case_CSG="",IF(L29="TS",MIN(T29*(1-CSGCRDS),#REF!*($E$15*(1-CSGCRDS))),IF(L29="TNS",MIN(T29,#REF!*E$15))),IF(L29="TS",MIN(T29,#REF!*($E$15)),IF(L29="TNS",MIN(T29,#REF!*E$15)))))</f>
        <v>#REF!</v>
      </c>
      <c r="O29" s="344" t="e">
        <f>IF(L29="","",IF(case_CSG="",IF(L29="TS",MIN(V29*(1-CSGCRDS),#REF!*($E$17*(1-CSGCRDS))),IF(L29="TNS",MIN(V29,#REF!*E$17))),IF(L29="TS",MIN(V29,#REF!*($E$17)),IF(L29="TNS",MIN(V29,#REF!*E$17)))))</f>
        <v>#REF!</v>
      </c>
      <c r="P29" s="345">
        <f t="shared" si="1"/>
        <v>0</v>
      </c>
      <c r="Q29" s="95" t="e">
        <f t="shared" si="0"/>
        <v>#REF!</v>
      </c>
      <c r="R29" s="86" t="str">
        <f>IF(ISERROR(8%*#REF!),"",8%*#REF!)</f>
        <v/>
      </c>
      <c r="S29" s="96">
        <f>COUNTA('Informations Entreprise'!#REF!)</f>
        <v>1</v>
      </c>
      <c r="T29" s="118">
        <f>IF(ISBLANK('Informations Entreprise'!$AC$22),U29,'Informations Entreprise'!$AC$22)</f>
        <v>3768</v>
      </c>
      <c r="U29" s="118">
        <v>3768</v>
      </c>
      <c r="V29" s="119">
        <f>IF(ISBLANK('Informations Entreprise'!$AC$26),W29,'Informations Entreprise'!$AC$26)</f>
        <v>7536</v>
      </c>
      <c r="W29" s="119">
        <v>7536</v>
      </c>
      <c r="X29" s="243" t="str">
        <f>IF(AND(ISBLANK(#REF!),'Informations Entreprise'!$AM$37="Prime de partage de la valeur"),"L'information Salaire est à renseigner dans le bulletin 7","")</f>
        <v/>
      </c>
    </row>
    <row r="30" spans="2:24" ht="46.5" customHeight="1" x14ac:dyDescent="0.25">
      <c r="B30" s="562" t="e">
        <f>#REF!</f>
        <v>#REF!</v>
      </c>
      <c r="C30" s="562"/>
      <c r="D30" s="562"/>
      <c r="E30" s="562"/>
      <c r="F30" s="562" t="e">
        <f>#REF!</f>
        <v>#REF!</v>
      </c>
      <c r="G30" s="562"/>
      <c r="H30" s="562"/>
      <c r="I30" s="562"/>
      <c r="J30" s="562" t="e">
        <f>#REF!</f>
        <v>#REF!</v>
      </c>
      <c r="K30" s="562"/>
      <c r="L30" s="113" t="e">
        <f>IF(#REF!="Salarié","TS",IF(#REF!="Non salarié","TNS",IF(#REF!="","")))</f>
        <v>#REF!</v>
      </c>
      <c r="M30" s="114" t="e">
        <f>#REF!</f>
        <v>#REF!</v>
      </c>
      <c r="N30" s="344" t="e">
        <f>IF(L30="","",IF(case_CSG="",IF(L30="TS",MIN(T30*(1-CSGCRDS),#REF!*($E$15*(1-CSGCRDS))),IF(L30="TNS",MIN(T30,#REF!*E$15))),IF(L30="TS",MIN(T30,#REF!*($E$15)),IF(L30="TNS",MIN(T30,#REF!*E$15)))))</f>
        <v>#REF!</v>
      </c>
      <c r="O30" s="344" t="e">
        <f>IF(L30="","",IF(case_CSG="",IF(L30="TS",MIN(V30*(1-CSGCRDS),#REF!*($E$17*(1-CSGCRDS))),IF(L30="TNS",MIN(V30,#REF!*E$17))),IF(L30="TS",MIN(V30,#REF!*($E$17)),IF(L30="TNS",MIN(V30,#REF!*E$17)))))</f>
        <v>#REF!</v>
      </c>
      <c r="P30" s="345">
        <f>IFERROR(M30+N30+O30,0)</f>
        <v>0</v>
      </c>
      <c r="Q30" s="95" t="e">
        <f t="shared" si="0"/>
        <v>#REF!</v>
      </c>
      <c r="R30" s="86" t="str">
        <f>IF(ISERROR(8%*#REF!),"",8%*#REF!)</f>
        <v/>
      </c>
      <c r="S30" s="96">
        <f>COUNTA('Informations Entreprise'!#REF!)</f>
        <v>1</v>
      </c>
      <c r="T30" s="118">
        <f>IF(ISBLANK('Informations Entreprise'!$AC$22),U30,'Informations Entreprise'!$AC$22)</f>
        <v>3768</v>
      </c>
      <c r="U30" s="118">
        <v>3768</v>
      </c>
      <c r="V30" s="119">
        <f>IF(ISBLANK('Informations Entreprise'!$AC$26),W30,'Informations Entreprise'!$AC$26)</f>
        <v>7536</v>
      </c>
      <c r="W30" s="119">
        <v>7536</v>
      </c>
      <c r="X30" s="243" t="str">
        <f>IF(AND(ISBLANK(#REF!),'Informations Entreprise'!$AM$37="Prime de partage de la valeur"),"L'information Salaire est à renseigner dans le bulletin 8","")</f>
        <v/>
      </c>
    </row>
    <row r="31" spans="2:24" ht="46.5" customHeight="1" x14ac:dyDescent="0.25">
      <c r="B31" s="562" t="e">
        <f>#REF!</f>
        <v>#REF!</v>
      </c>
      <c r="C31" s="562"/>
      <c r="D31" s="562"/>
      <c r="E31" s="562"/>
      <c r="F31" s="562" t="e">
        <f>#REF!</f>
        <v>#REF!</v>
      </c>
      <c r="G31" s="562"/>
      <c r="H31" s="562"/>
      <c r="I31" s="562"/>
      <c r="J31" s="562" t="e">
        <f>#REF!</f>
        <v>#REF!</v>
      </c>
      <c r="K31" s="562"/>
      <c r="L31" s="113" t="e">
        <f>IF(#REF!="Salarié","TS",IF(#REF!="Non salarié","TNS",IF(#REF!="","")))</f>
        <v>#REF!</v>
      </c>
      <c r="M31" s="114" t="e">
        <f>#REF!</f>
        <v>#REF!</v>
      </c>
      <c r="N31" s="344" t="e">
        <f>IF(L31="","",IF(case_CSG="",IF(L31="TS",MIN(T31*(1-CSGCRDS),#REF!*($E$15*(1-CSGCRDS))),IF(L31="TNS",MIN(T31,#REF!*E$15))),IF(L31="TS",MIN(T31,#REF!*($E$15)),IF(L31="TNS",MIN(T31,#REF!*E$15)))))</f>
        <v>#REF!</v>
      </c>
      <c r="O31" s="344" t="e">
        <f>IF(L31="","",IF(case_CSG="",IF(L31="TS",MIN(V31*(1-CSGCRDS),#REF!*($E$17*(1-CSGCRDS))),IF(L31="TNS",MIN(V31,#REF!*E$17))),IF(L31="TS",MIN(V31,#REF!*($E$17)),IF(L31="TNS",MIN(V31,#REF!*E$17)))))</f>
        <v>#REF!</v>
      </c>
      <c r="P31" s="345">
        <f>IFERROR(M31+N31+O31,0)</f>
        <v>0</v>
      </c>
      <c r="Q31" s="95" t="e">
        <f t="shared" si="0"/>
        <v>#REF!</v>
      </c>
      <c r="R31" s="86" t="str">
        <f>IF(ISERROR(8%*#REF!),"",8%*#REF!)</f>
        <v/>
      </c>
      <c r="S31" s="96">
        <f>COUNTA('Informations Entreprise'!#REF!)</f>
        <v>1</v>
      </c>
      <c r="T31" s="118">
        <f>IF(ISBLANK('Informations Entreprise'!$AC$22),U31,'Informations Entreprise'!$AC$22)</f>
        <v>3768</v>
      </c>
      <c r="U31" s="118">
        <v>3768</v>
      </c>
      <c r="V31" s="119">
        <f>IF(ISBLANK('Informations Entreprise'!$AC$26),W31,'Informations Entreprise'!$AC$26)</f>
        <v>7536</v>
      </c>
      <c r="W31" s="119">
        <v>7536</v>
      </c>
      <c r="X31" s="243" t="str">
        <f>IF(AND(ISBLANK(#REF!),'Informations Entreprise'!$AM$37="Prime de partage de la valeur"),"L'information Salaire est à renseigner dans le bulletin 9","")</f>
        <v/>
      </c>
    </row>
    <row r="32" spans="2:24" ht="46.5" customHeight="1" x14ac:dyDescent="0.25">
      <c r="B32" s="562" t="e">
        <f>#REF!</f>
        <v>#REF!</v>
      </c>
      <c r="C32" s="562"/>
      <c r="D32" s="562"/>
      <c r="E32" s="562"/>
      <c r="F32" s="562" t="e">
        <f>#REF!</f>
        <v>#REF!</v>
      </c>
      <c r="G32" s="562"/>
      <c r="H32" s="562"/>
      <c r="I32" s="562"/>
      <c r="J32" s="562" t="e">
        <f>#REF!</f>
        <v>#REF!</v>
      </c>
      <c r="K32" s="562"/>
      <c r="L32" s="113" t="e">
        <f>IF(#REF!="Salarié","TS",IF(#REF!="Non salarié","TNS",IF(#REF!="","")))</f>
        <v>#REF!</v>
      </c>
      <c r="M32" s="114" t="e">
        <f>#REF!</f>
        <v>#REF!</v>
      </c>
      <c r="N32" s="344" t="e">
        <f>IF(L32="","",IF(case_CSG="",IF(L32="TS",MIN(T32*(1-CSGCRDS),#REF!*($E$15*(1-CSGCRDS))),IF(L32="TNS",MIN(T32,#REF!*E$15))),IF(L32="TS",MIN(T32,#REF!*($E$15)),IF(L32="TNS",MIN(T32,#REF!*E$15)))))</f>
        <v>#REF!</v>
      </c>
      <c r="O32" s="344" t="e">
        <f>IF(L32="","",IF(case_CSG="",IF(L32="TS",MIN(V32*(1-CSGCRDS),#REF!*($E$17*(1-CSGCRDS))),IF(L32="TNS",MIN(V32,#REF!*E$17))),IF(L32="TS",MIN(V32,#REF!*($E$17)),IF(L32="TNS",MIN(V32,#REF!*E$17)))))</f>
        <v>#REF!</v>
      </c>
      <c r="P32" s="345">
        <f>IFERROR(M32+N32+O32,0)</f>
        <v>0</v>
      </c>
      <c r="Q32" s="95" t="e">
        <f t="shared" si="0"/>
        <v>#REF!</v>
      </c>
      <c r="R32" s="86" t="str">
        <f>IF(ISERROR(8%*#REF!),"",8%*#REF!)</f>
        <v/>
      </c>
      <c r="S32" s="96">
        <f>COUNTA('Informations Entreprise'!#REF!)</f>
        <v>1</v>
      </c>
      <c r="T32" s="118">
        <f>IF(ISBLANK('Informations Entreprise'!$AC$22),U32,'Informations Entreprise'!$AC$22)</f>
        <v>3768</v>
      </c>
      <c r="U32" s="118">
        <v>3768</v>
      </c>
      <c r="V32" s="119">
        <f>IF(ISBLANK('Informations Entreprise'!$AC$26),W32,'Informations Entreprise'!$AC$26)</f>
        <v>7536</v>
      </c>
      <c r="W32" s="119">
        <v>7536</v>
      </c>
      <c r="X32" s="243" t="str">
        <f>IF(AND(ISBLANK(#REF!),'Informations Entreprise'!$AM$37="Prime de partage de la valeur"),"L'information Salaire est à renseigner dans le bulletin 10","")</f>
        <v/>
      </c>
    </row>
    <row r="33" spans="1:18" ht="26.25" customHeight="1" x14ac:dyDescent="0.25">
      <c r="G33" s="14"/>
      <c r="H33" s="14"/>
      <c r="I33" s="15"/>
      <c r="J33" s="580"/>
      <c r="K33" s="580"/>
      <c r="L33" s="117" t="s">
        <v>11</v>
      </c>
      <c r="M33" s="348" t="e">
        <f>+SUM(M23:M32)</f>
        <v>#REF!</v>
      </c>
      <c r="N33" s="346" t="e">
        <f>+SUM(N23:N32)</f>
        <v>#REF!</v>
      </c>
      <c r="O33" s="346" t="e">
        <f>+SUM(O23:O32)</f>
        <v>#REF!</v>
      </c>
      <c r="P33" s="16"/>
      <c r="Q33" s="16"/>
      <c r="R33" s="84"/>
    </row>
    <row r="34" spans="1:18" ht="11.25" customHeight="1" x14ac:dyDescent="0.25">
      <c r="I34" s="15"/>
      <c r="J34" s="17"/>
      <c r="K34" s="17"/>
      <c r="L34" s="17"/>
      <c r="M34" s="18"/>
      <c r="N34" s="18"/>
      <c r="O34" s="18"/>
      <c r="P34" s="19"/>
      <c r="Q34" s="19"/>
      <c r="R34" s="84"/>
    </row>
    <row r="35" spans="1:18" ht="6.75" customHeight="1" x14ac:dyDescent="0.25">
      <c r="I35" s="15"/>
      <c r="J35" s="15"/>
      <c r="K35" s="20"/>
      <c r="L35" s="20"/>
      <c r="M35" s="20"/>
      <c r="N35" s="20"/>
      <c r="O35" s="20"/>
      <c r="P35" s="21"/>
      <c r="Q35" s="21"/>
    </row>
    <row r="36" spans="1:18" ht="24" customHeight="1" x14ac:dyDescent="0.25">
      <c r="Q36" s="22"/>
    </row>
    <row r="37" spans="1:18" ht="23.25" customHeight="1" x14ac:dyDescent="0.25">
      <c r="A37" s="87"/>
      <c r="B37" s="564" t="s">
        <v>88</v>
      </c>
      <c r="C37" s="565"/>
      <c r="D37" s="565"/>
      <c r="E37" s="565"/>
      <c r="F37" s="565"/>
      <c r="G37" s="565"/>
      <c r="H37" s="565"/>
      <c r="I37" s="565"/>
      <c r="J37" s="565"/>
      <c r="K37" s="565"/>
      <c r="L37" s="565"/>
      <c r="M37" s="565"/>
      <c r="N37" s="565"/>
      <c r="O37" s="565"/>
      <c r="P37" s="566"/>
      <c r="Q37" s="25"/>
    </row>
    <row r="38" spans="1:18" ht="24.75" customHeight="1" x14ac:dyDescent="0.25">
      <c r="A38" s="87"/>
      <c r="B38" s="349" t="s">
        <v>12</v>
      </c>
      <c r="C38" s="25"/>
      <c r="D38" s="25"/>
      <c r="E38" s="25"/>
      <c r="F38" s="25"/>
      <c r="G38" s="25"/>
      <c r="H38" s="25"/>
      <c r="I38" s="25"/>
      <c r="J38" s="25"/>
      <c r="K38" s="25"/>
      <c r="L38" s="25"/>
      <c r="M38" s="25"/>
      <c r="N38" s="25"/>
      <c r="O38" s="25"/>
      <c r="P38" s="26"/>
      <c r="Q38" s="25"/>
    </row>
    <row r="39" spans="1:18" ht="24.75" customHeight="1" x14ac:dyDescent="0.25">
      <c r="A39" s="87"/>
      <c r="B39" s="27" t="s">
        <v>13</v>
      </c>
      <c r="C39" s="25"/>
      <c r="D39" s="25"/>
      <c r="E39" s="25"/>
      <c r="F39" s="25"/>
      <c r="G39" s="25"/>
      <c r="H39" s="25"/>
      <c r="I39" s="25"/>
      <c r="J39" s="25"/>
      <c r="K39" s="25"/>
      <c r="L39" s="25"/>
      <c r="M39" s="25"/>
      <c r="N39" s="25"/>
      <c r="O39" s="25"/>
      <c r="P39" s="26"/>
      <c r="Q39" s="25"/>
    </row>
    <row r="40" spans="1:18" ht="8.25" customHeight="1" thickBot="1" x14ac:dyDescent="0.25">
      <c r="A40" s="87"/>
      <c r="B40" s="87"/>
      <c r="D40" s="28"/>
      <c r="E40" s="28"/>
      <c r="F40" s="28"/>
      <c r="P40" s="29"/>
    </row>
    <row r="41" spans="1:18" ht="22.5" customHeight="1" thickBot="1" x14ac:dyDescent="0.3">
      <c r="A41" s="87"/>
      <c r="B41" s="87"/>
      <c r="C41" s="354" t="e">
        <f>+IF($M$23&gt;0,1,0)+IF($M$24&gt;0,1,0)+IF($M$25&gt;0,1,0)+IF($M$26&gt;0,1,0)+IF($M$27&gt;0,1,0)+IF($M$28&gt;0,1,0)+IF($M$29&gt;0,1,0)+IF($M$30&gt;0,1,0)+IF($M$31&gt;0,1,0)+IF($M$32&gt;0,1,0)</f>
        <v>#REF!</v>
      </c>
      <c r="D41" s="98" t="s">
        <v>25</v>
      </c>
      <c r="E41" s="5"/>
      <c r="P41" s="29"/>
    </row>
    <row r="42" spans="1:18" ht="8.25" customHeight="1" x14ac:dyDescent="0.25">
      <c r="A42" s="87"/>
      <c r="B42" s="87"/>
      <c r="C42" s="30"/>
      <c r="D42" s="5"/>
      <c r="E42" s="5"/>
      <c r="P42" s="29"/>
    </row>
    <row r="43" spans="1:18" ht="17.25" customHeight="1" x14ac:dyDescent="0.25">
      <c r="A43" s="87"/>
      <c r="B43" s="59" t="s">
        <v>14</v>
      </c>
      <c r="E43" s="30"/>
      <c r="F43" s="5"/>
      <c r="P43" s="29"/>
    </row>
    <row r="44" spans="1:18" ht="7.5" customHeight="1" thickBot="1" x14ac:dyDescent="0.3">
      <c r="A44" s="87"/>
      <c r="B44" s="87"/>
      <c r="D44" s="30"/>
      <c r="E44" s="30"/>
      <c r="F44" s="5"/>
      <c r="P44" s="29"/>
    </row>
    <row r="45" spans="1:18" ht="21.75" customHeight="1" thickBot="1" x14ac:dyDescent="0.3">
      <c r="A45" s="87"/>
      <c r="B45" s="87"/>
      <c r="C45" s="354">
        <v>1</v>
      </c>
      <c r="D45" s="98" t="e">
        <f>" chèque global de l'entreprise de "&amp;SUM(M23:M32)&amp;" € pour tous les versements personnels des épargnants (si la régularisation auprès des salariés est à la charge de l'entreprise)."</f>
        <v>#REF!</v>
      </c>
      <c r="P45" s="29"/>
    </row>
    <row r="46" spans="1:18" ht="9.75" customHeight="1" x14ac:dyDescent="0.25">
      <c r="A46" s="87"/>
      <c r="B46" s="87"/>
      <c r="C46" s="30"/>
      <c r="D46" s="5"/>
      <c r="E46" s="5"/>
      <c r="P46" s="29"/>
    </row>
    <row r="47" spans="1:18" ht="21.75" customHeight="1" x14ac:dyDescent="0.25">
      <c r="A47" s="87"/>
      <c r="B47" s="215" t="s">
        <v>87</v>
      </c>
      <c r="C47" s="30"/>
      <c r="D47" s="30"/>
      <c r="E47" s="5"/>
      <c r="P47" s="29"/>
      <c r="R47" s="33"/>
    </row>
    <row r="48" spans="1:18" ht="12" customHeight="1" x14ac:dyDescent="0.25">
      <c r="A48" s="87"/>
      <c r="B48" s="568"/>
      <c r="C48" s="569"/>
      <c r="D48" s="569"/>
      <c r="E48" s="569"/>
      <c r="F48" s="569"/>
      <c r="G48" s="569"/>
      <c r="H48" s="569"/>
      <c r="I48" s="569"/>
      <c r="J48" s="569"/>
      <c r="K48" s="569"/>
      <c r="L48" s="569"/>
      <c r="M48" s="569"/>
      <c r="N48" s="569"/>
      <c r="O48" s="569"/>
      <c r="P48" s="570"/>
      <c r="R48" s="33"/>
    </row>
    <row r="49" spans="1:18" ht="18" customHeight="1" x14ac:dyDescent="0.25">
      <c r="B49" s="223"/>
      <c r="C49" s="70"/>
      <c r="D49" s="70"/>
      <c r="E49" s="70"/>
      <c r="F49" s="581" t="s">
        <v>94</v>
      </c>
      <c r="G49" s="581"/>
      <c r="H49" s="581"/>
      <c r="I49" s="581"/>
      <c r="J49" s="581"/>
      <c r="K49" s="581"/>
      <c r="L49" s="581"/>
      <c r="M49" s="581"/>
      <c r="N49" s="581"/>
      <c r="O49" s="581"/>
      <c r="P49" s="224"/>
      <c r="R49" s="33"/>
    </row>
    <row r="50" spans="1:18" ht="18" customHeight="1" x14ac:dyDescent="0.25">
      <c r="B50" s="223"/>
      <c r="C50" s="70"/>
      <c r="D50" s="70"/>
      <c r="E50" s="70"/>
      <c r="F50" s="70"/>
      <c r="G50" s="582" t="s">
        <v>97</v>
      </c>
      <c r="H50" s="582"/>
      <c r="I50" s="582"/>
      <c r="J50" s="582"/>
      <c r="K50" s="582"/>
      <c r="L50" s="582"/>
      <c r="M50" s="582"/>
      <c r="N50" s="582"/>
      <c r="O50" s="70"/>
      <c r="P50" s="224"/>
      <c r="R50" s="33"/>
    </row>
    <row r="51" spans="1:18" ht="18" customHeight="1" x14ac:dyDescent="0.2">
      <c r="B51" s="225"/>
      <c r="C51" s="226"/>
      <c r="D51" s="226"/>
      <c r="E51" s="226"/>
      <c r="F51" s="226"/>
      <c r="G51" s="583"/>
      <c r="H51" s="583"/>
      <c r="I51" s="583"/>
      <c r="J51" s="583"/>
      <c r="K51" s="583"/>
      <c r="L51" s="583"/>
      <c r="M51" s="583"/>
      <c r="N51" s="583"/>
      <c r="O51" s="226"/>
      <c r="P51" s="227"/>
      <c r="Q51" s="70"/>
      <c r="R51" s="84"/>
    </row>
    <row r="52" spans="1:18" ht="27" customHeight="1" x14ac:dyDescent="0.25">
      <c r="R52" s="84"/>
    </row>
    <row r="53" spans="1:18" s="60" customFormat="1" ht="23.25" customHeight="1" x14ac:dyDescent="0.25">
      <c r="B53" s="564" t="s">
        <v>24</v>
      </c>
      <c r="C53" s="565"/>
      <c r="D53" s="565"/>
      <c r="E53" s="565"/>
      <c r="F53" s="565"/>
      <c r="G53" s="565"/>
      <c r="H53" s="565"/>
      <c r="I53" s="565"/>
      <c r="J53" s="565"/>
      <c r="K53" s="565"/>
      <c r="L53" s="565"/>
      <c r="M53" s="565"/>
      <c r="N53" s="565"/>
      <c r="O53" s="565"/>
      <c r="P53" s="566"/>
      <c r="R53" s="88"/>
    </row>
    <row r="54" spans="1:18" ht="13.5" customHeight="1" x14ac:dyDescent="0.3">
      <c r="B54" s="34"/>
      <c r="C54" s="32"/>
      <c r="D54" s="33"/>
      <c r="E54" s="33"/>
      <c r="F54" s="33"/>
      <c r="G54" s="33"/>
      <c r="P54" s="29"/>
      <c r="R54" s="84"/>
    </row>
    <row r="55" spans="1:18" ht="22.5" customHeight="1" x14ac:dyDescent="0.25">
      <c r="B55" s="61" t="s">
        <v>26</v>
      </c>
      <c r="C55" s="36"/>
      <c r="E55" s="4"/>
      <c r="F55" s="35"/>
      <c r="G55" s="575" t="e">
        <f>+O33+N33</f>
        <v>#REF!</v>
      </c>
      <c r="H55" s="575"/>
      <c r="I55" s="575"/>
      <c r="P55" s="29"/>
      <c r="R55" s="83"/>
    </row>
    <row r="56" spans="1:18" ht="15.75" customHeight="1" x14ac:dyDescent="0.25">
      <c r="B56" s="82"/>
      <c r="C56" s="49"/>
      <c r="D56" s="37"/>
      <c r="E56" s="37"/>
      <c r="F56" s="37"/>
      <c r="G56" s="37"/>
      <c r="H56" s="37"/>
      <c r="I56" s="37"/>
      <c r="J56" s="37"/>
      <c r="K56" s="37"/>
      <c r="L56" s="37"/>
      <c r="M56" s="37"/>
      <c r="N56" s="37"/>
      <c r="O56" s="49"/>
      <c r="P56" s="50"/>
      <c r="R56" s="33"/>
    </row>
    <row r="57" spans="1:18" ht="15.75" x14ac:dyDescent="0.25">
      <c r="D57" s="38"/>
      <c r="E57" s="38"/>
      <c r="F57" s="39"/>
      <c r="G57" s="38"/>
      <c r="H57" s="38"/>
      <c r="I57" s="38"/>
      <c r="J57" s="38"/>
      <c r="K57" s="38"/>
      <c r="L57" s="38"/>
      <c r="M57" s="38"/>
      <c r="N57" s="38"/>
      <c r="O57" s="38"/>
      <c r="P57" s="38"/>
      <c r="Q57" s="38"/>
      <c r="R57" s="33"/>
    </row>
    <row r="58" spans="1:18" ht="14.25" customHeight="1" x14ac:dyDescent="0.2">
      <c r="B58" s="40"/>
      <c r="C58" s="40"/>
      <c r="D58" s="40"/>
      <c r="E58" s="40"/>
      <c r="F58" s="5"/>
      <c r="G58" s="5"/>
      <c r="H58" s="5"/>
      <c r="I58" s="5"/>
      <c r="J58" s="5"/>
      <c r="K58" s="5"/>
      <c r="L58" s="5"/>
      <c r="M58" s="5"/>
      <c r="N58" s="5"/>
      <c r="Q58" s="38"/>
      <c r="R58" s="83"/>
    </row>
    <row r="59" spans="1:18" ht="24" customHeight="1" x14ac:dyDescent="0.4">
      <c r="A59" s="89"/>
      <c r="B59" s="350" t="s">
        <v>15</v>
      </c>
      <c r="C59" s="351"/>
      <c r="D59" s="351"/>
      <c r="E59" s="351"/>
      <c r="F59" s="352"/>
      <c r="G59" s="352"/>
      <c r="H59" s="352"/>
      <c r="I59" s="352"/>
      <c r="J59" s="352"/>
      <c r="K59" s="352"/>
      <c r="L59" s="352"/>
      <c r="M59" s="352"/>
      <c r="N59" s="352"/>
      <c r="O59" s="352"/>
      <c r="P59" s="353"/>
      <c r="Q59" s="38"/>
    </row>
    <row r="60" spans="1:18" ht="17.25" customHeight="1" x14ac:dyDescent="0.4">
      <c r="B60" s="41"/>
      <c r="C60" s="42"/>
      <c r="D60" s="42"/>
      <c r="E60" s="42"/>
      <c r="F60" s="23"/>
      <c r="G60" s="23"/>
      <c r="H60" s="23"/>
      <c r="I60" s="23"/>
      <c r="J60" s="23"/>
      <c r="K60" s="23"/>
      <c r="L60" s="23"/>
      <c r="M60" s="23"/>
      <c r="N60" s="23"/>
      <c r="O60" s="23"/>
      <c r="P60" s="24"/>
    </row>
    <row r="61" spans="1:18" ht="30" customHeight="1" x14ac:dyDescent="0.25">
      <c r="B61" s="43" t="s">
        <v>16</v>
      </c>
      <c r="C61" s="576">
        <f>'Informations Entreprise'!H41</f>
        <v>0</v>
      </c>
      <c r="D61" s="577"/>
      <c r="E61" s="577"/>
      <c r="F61" s="577"/>
      <c r="G61" s="577"/>
      <c r="H61" s="578"/>
      <c r="I61" s="90" t="s">
        <v>17</v>
      </c>
      <c r="J61" s="579">
        <f>'Informations Entreprise'!$H$43</f>
        <v>0</v>
      </c>
      <c r="K61" s="578"/>
      <c r="M61" s="571"/>
      <c r="N61" s="572"/>
      <c r="O61" s="572"/>
      <c r="P61" s="29"/>
      <c r="R61" s="33"/>
    </row>
    <row r="62" spans="1:18" ht="30" customHeight="1" x14ac:dyDescent="0.25">
      <c r="B62" s="216"/>
      <c r="C62" s="217"/>
      <c r="D62" s="217"/>
      <c r="E62" s="217"/>
      <c r="F62" s="217"/>
      <c r="G62" s="217"/>
      <c r="H62" s="217"/>
      <c r="I62" s="218"/>
      <c r="J62" s="219"/>
      <c r="K62" s="217"/>
      <c r="M62" s="573"/>
      <c r="N62" s="574"/>
      <c r="O62" s="574"/>
      <c r="P62" s="29"/>
      <c r="R62" s="33"/>
    </row>
    <row r="63" spans="1:18" ht="9.75" customHeight="1" x14ac:dyDescent="0.2">
      <c r="B63" s="44"/>
      <c r="C63" s="45"/>
      <c r="D63" s="45"/>
      <c r="E63" s="45"/>
      <c r="F63" s="45"/>
      <c r="G63" s="45"/>
      <c r="H63" s="45"/>
      <c r="I63" s="45"/>
      <c r="J63" s="31"/>
      <c r="K63" s="31"/>
      <c r="L63" s="31"/>
      <c r="M63" s="31"/>
      <c r="N63" s="31"/>
      <c r="O63" s="31"/>
      <c r="P63" s="46"/>
      <c r="Q63" s="31"/>
    </row>
    <row r="64" spans="1:18" ht="9" customHeight="1" x14ac:dyDescent="0.2">
      <c r="B64" s="47"/>
      <c r="C64" s="48"/>
      <c r="D64" s="48"/>
      <c r="E64" s="48"/>
      <c r="F64" s="48"/>
      <c r="G64" s="48"/>
      <c r="H64" s="48"/>
      <c r="I64" s="49"/>
      <c r="J64" s="49"/>
      <c r="K64" s="49"/>
      <c r="L64" s="49"/>
      <c r="M64" s="49"/>
      <c r="N64" s="49"/>
      <c r="O64" s="49"/>
      <c r="P64" s="50"/>
    </row>
    <row r="65" spans="2:17" ht="18" hidden="1" customHeight="1" x14ac:dyDescent="0.25">
      <c r="B65" s="91" t="s">
        <v>18</v>
      </c>
      <c r="C65" s="91"/>
      <c r="D65" s="91"/>
      <c r="E65" s="91"/>
      <c r="F65" s="92"/>
      <c r="G65" s="92"/>
      <c r="H65" s="92"/>
      <c r="I65" s="92"/>
      <c r="J65" s="92"/>
      <c r="K65" s="92"/>
      <c r="L65" s="92"/>
      <c r="M65" s="92"/>
      <c r="N65" s="92"/>
    </row>
    <row r="66" spans="2:17" s="54" customFormat="1" ht="12.75" hidden="1" customHeight="1" x14ac:dyDescent="0.25">
      <c r="B66" s="51" t="s">
        <v>19</v>
      </c>
      <c r="C66" s="52"/>
      <c r="D66" s="52"/>
      <c r="E66" s="52"/>
      <c r="F66" s="53"/>
      <c r="G66" s="53"/>
      <c r="H66" s="53"/>
      <c r="I66" s="69">
        <f>SUM(R23:R32)</f>
        <v>0</v>
      </c>
      <c r="J66" s="54" t="s">
        <v>20</v>
      </c>
      <c r="K66" s="567" t="e">
        <f>SUM(#REF!)</f>
        <v>#REF!</v>
      </c>
      <c r="L66" s="567"/>
      <c r="M66" s="567"/>
      <c r="N66" s="69"/>
    </row>
    <row r="67" spans="2:17" s="54" customFormat="1" ht="18" hidden="1" x14ac:dyDescent="0.25">
      <c r="B67" s="55" t="s">
        <v>21</v>
      </c>
      <c r="C67" s="56"/>
      <c r="D67" s="56"/>
      <c r="E67" s="56"/>
      <c r="F67" s="56"/>
      <c r="G67" s="563" t="e">
        <f>20%*N33</f>
        <v>#REF!</v>
      </c>
      <c r="H67" s="563"/>
      <c r="I67" s="563"/>
      <c r="J67" s="56"/>
      <c r="K67" s="56"/>
      <c r="L67" s="56"/>
      <c r="O67" s="57"/>
      <c r="P67" s="58"/>
      <c r="Q67" s="58"/>
    </row>
    <row r="68" spans="2:17" s="54" customFormat="1" ht="18" hidden="1" x14ac:dyDescent="0.25">
      <c r="B68" s="55" t="s">
        <v>22</v>
      </c>
      <c r="C68" s="56"/>
      <c r="D68" s="56"/>
      <c r="E68" s="56"/>
      <c r="F68" s="56"/>
      <c r="G68" s="563" t="e">
        <f>16%*O33</f>
        <v>#REF!</v>
      </c>
      <c r="H68" s="563"/>
      <c r="I68" s="563"/>
      <c r="J68" s="56"/>
      <c r="K68" s="56"/>
      <c r="L68" s="56"/>
      <c r="O68" s="57"/>
      <c r="P68" s="58"/>
      <c r="Q68" s="58"/>
    </row>
    <row r="69" spans="2:17" hidden="1" x14ac:dyDescent="0.25"/>
    <row r="70" spans="2:17" x14ac:dyDescent="0.25">
      <c r="P70" s="1" t="s">
        <v>23</v>
      </c>
    </row>
  </sheetData>
  <sheetProtection algorithmName="SHA-512" hashValue="U66PJ1qJl1ImLNB0W3KuPWISgf5vyLrHiieMdGwRx41bppBoq8F9ghpa/9NaRxxCdCBxQpahIkkHWwSGmC+Kdw==" saltValue="XXtzCujWpUT2FmZPEyd1ig==" spinCount="100000" sheet="1" selectLockedCells="1"/>
  <mergeCells count="56">
    <mergeCell ref="J31:K31"/>
    <mergeCell ref="G55:I55"/>
    <mergeCell ref="C61:H61"/>
    <mergeCell ref="J61:K61"/>
    <mergeCell ref="B32:E32"/>
    <mergeCell ref="F32:I32"/>
    <mergeCell ref="J32:K32"/>
    <mergeCell ref="J33:K33"/>
    <mergeCell ref="B31:E31"/>
    <mergeCell ref="F31:I31"/>
    <mergeCell ref="F49:O49"/>
    <mergeCell ref="G50:N51"/>
    <mergeCell ref="G67:I67"/>
    <mergeCell ref="G68:I68"/>
    <mergeCell ref="B37:P37"/>
    <mergeCell ref="B53:P53"/>
    <mergeCell ref="K66:M66"/>
    <mergeCell ref="B48:P48"/>
    <mergeCell ref="M61:O62"/>
    <mergeCell ref="B27:E27"/>
    <mergeCell ref="F27:I27"/>
    <mergeCell ref="J27:K27"/>
    <mergeCell ref="B28:E28"/>
    <mergeCell ref="F28:I28"/>
    <mergeCell ref="J28:K28"/>
    <mergeCell ref="B29:E29"/>
    <mergeCell ref="F29:I29"/>
    <mergeCell ref="J29:K29"/>
    <mergeCell ref="B30:E30"/>
    <mergeCell ref="F30:I30"/>
    <mergeCell ref="J30:K30"/>
    <mergeCell ref="B25:E25"/>
    <mergeCell ref="F25:I25"/>
    <mergeCell ref="J25:K25"/>
    <mergeCell ref="B26:E26"/>
    <mergeCell ref="F26:I26"/>
    <mergeCell ref="J26:K26"/>
    <mergeCell ref="B23:E23"/>
    <mergeCell ref="F23:I23"/>
    <mergeCell ref="J23:K23"/>
    <mergeCell ref="B24:E24"/>
    <mergeCell ref="F24:I24"/>
    <mergeCell ref="J24:K24"/>
    <mergeCell ref="B22:E22"/>
    <mergeCell ref="F22:I22"/>
    <mergeCell ref="A1:P4"/>
    <mergeCell ref="B5:P5"/>
    <mergeCell ref="B7:P7"/>
    <mergeCell ref="J22:K22"/>
    <mergeCell ref="E10:P10"/>
    <mergeCell ref="F15:G15"/>
    <mergeCell ref="H15:I15"/>
    <mergeCell ref="J15:K15"/>
    <mergeCell ref="J17:K17"/>
    <mergeCell ref="H17:I17"/>
    <mergeCell ref="F17:G17"/>
  </mergeCells>
  <conditionalFormatting sqref="N23:O32">
    <cfRule type="expression" dxfId="2" priority="1">
      <formula>$L$23=""</formula>
    </cfRule>
  </conditionalFormatting>
  <pageMargins left="0.19685039370078741" right="0.19685039370078741" top="0.39370078740157483" bottom="0" header="3.937007874015748E-2" footer="0"/>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3" id="{621F30AF-02FF-48C1-B851-AE9B781CF9B8}">
            <xm:f>'Informations Entreprise'!$AM$37="Abondement unilatéral"</xm:f>
            <x14:dxf>
              <font>
                <color theme="0"/>
              </font>
              <fill>
                <patternFill patternType="solid">
                  <bgColor theme="0"/>
                </patternFill>
              </fill>
              <border>
                <left style="thin">
                  <color rgb="FFC5BCB0"/>
                </left>
                <right/>
                <top/>
                <bottom/>
              </border>
            </x14:dxf>
          </x14:cfRule>
          <xm:sqref>N22:P22 P24:P32 N33:P33</xm:sqref>
        </x14:conditionalFormatting>
        <x14:conditionalFormatting xmlns:xm="http://schemas.microsoft.com/office/excel/2006/main">
          <x14:cfRule type="expression" priority="2" id="{5372061E-4D4E-4CE8-97B7-C3C53FD664AE}">
            <xm:f>'Informations Entreprise'!$AM$37="Abondement unilatéral"</xm:f>
            <x14:dxf>
              <border>
                <left/>
                <right/>
                <top/>
                <bottom/>
                <vertical/>
                <horizontal/>
              </border>
            </x14:dxf>
          </x14:cfRule>
          <xm:sqref>O22:P22 P24:P32 O33:P33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99B1-203D-401E-BAD5-82CDC2297446}">
  <sheetPr>
    <tabColor rgb="FFCADFE4"/>
  </sheetPr>
  <dimension ref="A1:H43"/>
  <sheetViews>
    <sheetView workbookViewId="0">
      <selection activeCell="A44" sqref="A44"/>
    </sheetView>
  </sheetViews>
  <sheetFormatPr baseColWidth="10" defaultRowHeight="15" x14ac:dyDescent="0.25"/>
  <cols>
    <col min="1" max="1" width="65.5703125" style="356" bestFit="1" customWidth="1"/>
    <col min="2" max="16384" width="11.42578125" style="355"/>
  </cols>
  <sheetData>
    <row r="1" spans="1:8" x14ac:dyDescent="0.25">
      <c r="A1" s="360" t="s">
        <v>115</v>
      </c>
    </row>
    <row r="2" spans="1:8" x14ac:dyDescent="0.25">
      <c r="A2" s="359" t="s">
        <v>116</v>
      </c>
    </row>
    <row r="3" spans="1:8" x14ac:dyDescent="0.25">
      <c r="A3" s="358" t="s">
        <v>117</v>
      </c>
    </row>
    <row r="4" spans="1:8" x14ac:dyDescent="0.25">
      <c r="A4" s="358" t="s">
        <v>118</v>
      </c>
      <c r="C4" s="265"/>
      <c r="D4" s="584" t="s">
        <v>119</v>
      </c>
      <c r="E4" s="584"/>
      <c r="F4" s="584"/>
      <c r="G4" s="584"/>
      <c r="H4" s="584"/>
    </row>
    <row r="5" spans="1:8" x14ac:dyDescent="0.25">
      <c r="A5" s="357" t="s">
        <v>159</v>
      </c>
      <c r="C5" s="265"/>
      <c r="D5" s="584"/>
      <c r="E5" s="584"/>
      <c r="F5" s="584"/>
      <c r="G5" s="584"/>
      <c r="H5" s="584"/>
    </row>
    <row r="6" spans="1:8" x14ac:dyDescent="0.25">
      <c r="A6" s="357" t="s">
        <v>160</v>
      </c>
      <c r="C6" s="265"/>
      <c r="D6" s="584"/>
      <c r="E6" s="584"/>
      <c r="F6" s="584"/>
      <c r="G6" s="584"/>
      <c r="H6" s="584"/>
    </row>
    <row r="7" spans="1:8" x14ac:dyDescent="0.25">
      <c r="A7" s="357" t="s">
        <v>161</v>
      </c>
      <c r="C7" s="265"/>
      <c r="D7" s="584"/>
      <c r="E7" s="584"/>
      <c r="F7" s="584"/>
      <c r="G7" s="584"/>
      <c r="H7" s="584"/>
    </row>
    <row r="8" spans="1:8" x14ac:dyDescent="0.25">
      <c r="A8" s="357" t="s">
        <v>162</v>
      </c>
      <c r="C8" s="265"/>
      <c r="D8" s="584"/>
      <c r="E8" s="584"/>
      <c r="F8" s="584"/>
      <c r="G8" s="584"/>
      <c r="H8" s="584"/>
    </row>
    <row r="9" spans="1:8" x14ac:dyDescent="0.25">
      <c r="A9" s="358" t="s">
        <v>185</v>
      </c>
      <c r="C9" s="265"/>
      <c r="D9" s="584"/>
      <c r="E9" s="584"/>
      <c r="F9" s="584"/>
      <c r="G9" s="584"/>
      <c r="H9" s="584"/>
    </row>
    <row r="10" spans="1:8" x14ac:dyDescent="0.25">
      <c r="A10" s="357" t="s">
        <v>163</v>
      </c>
      <c r="C10" s="265"/>
      <c r="D10" s="584"/>
      <c r="E10" s="584"/>
      <c r="F10" s="584"/>
      <c r="G10" s="584"/>
      <c r="H10" s="584"/>
    </row>
    <row r="11" spans="1:8" x14ac:dyDescent="0.25">
      <c r="A11" s="357" t="s">
        <v>164</v>
      </c>
      <c r="C11" s="265"/>
      <c r="D11" s="584"/>
      <c r="E11" s="584"/>
      <c r="F11" s="584"/>
      <c r="G11" s="584"/>
      <c r="H11" s="584"/>
    </row>
    <row r="12" spans="1:8" x14ac:dyDescent="0.25">
      <c r="A12" s="357" t="s">
        <v>165</v>
      </c>
    </row>
    <row r="13" spans="1:8" x14ac:dyDescent="0.25">
      <c r="A13" s="357" t="s">
        <v>166</v>
      </c>
    </row>
    <row r="14" spans="1:8" x14ac:dyDescent="0.25">
      <c r="A14" s="357" t="s">
        <v>167</v>
      </c>
    </row>
    <row r="15" spans="1:8" x14ac:dyDescent="0.25">
      <c r="A15" s="357" t="s">
        <v>168</v>
      </c>
    </row>
    <row r="16" spans="1:8" x14ac:dyDescent="0.25">
      <c r="A16" s="357" t="s">
        <v>169</v>
      </c>
    </row>
    <row r="17" spans="1:1" x14ac:dyDescent="0.25">
      <c r="A17" s="358" t="s">
        <v>120</v>
      </c>
    </row>
    <row r="18" spans="1:1" x14ac:dyDescent="0.25">
      <c r="A18" s="358" t="s">
        <v>121</v>
      </c>
    </row>
    <row r="19" spans="1:1" x14ac:dyDescent="0.25">
      <c r="A19" s="358" t="s">
        <v>122</v>
      </c>
    </row>
    <row r="20" spans="1:1" x14ac:dyDescent="0.25">
      <c r="A20" s="358" t="s">
        <v>123</v>
      </c>
    </row>
    <row r="21" spans="1:1" x14ac:dyDescent="0.25">
      <c r="A21" s="358" t="s">
        <v>124</v>
      </c>
    </row>
    <row r="22" spans="1:1" x14ac:dyDescent="0.25">
      <c r="A22" s="358" t="s">
        <v>125</v>
      </c>
    </row>
    <row r="23" spans="1:1" x14ac:dyDescent="0.25">
      <c r="A23" s="358" t="s">
        <v>126</v>
      </c>
    </row>
    <row r="24" spans="1:1" x14ac:dyDescent="0.25">
      <c r="A24" s="358" t="s">
        <v>127</v>
      </c>
    </row>
    <row r="25" spans="1:1" x14ac:dyDescent="0.25">
      <c r="A25" s="358" t="s">
        <v>128</v>
      </c>
    </row>
    <row r="26" spans="1:1" x14ac:dyDescent="0.25">
      <c r="A26" s="358" t="s">
        <v>129</v>
      </c>
    </row>
    <row r="27" spans="1:1" x14ac:dyDescent="0.25">
      <c r="A27" s="358" t="s">
        <v>130</v>
      </c>
    </row>
    <row r="28" spans="1:1" x14ac:dyDescent="0.25">
      <c r="A28" s="358" t="s">
        <v>131</v>
      </c>
    </row>
    <row r="29" spans="1:1" x14ac:dyDescent="0.25">
      <c r="A29" s="358" t="s">
        <v>132</v>
      </c>
    </row>
    <row r="30" spans="1:1" x14ac:dyDescent="0.25">
      <c r="A30" s="358" t="s">
        <v>133</v>
      </c>
    </row>
    <row r="31" spans="1:1" x14ac:dyDescent="0.25">
      <c r="A31" s="358" t="s">
        <v>134</v>
      </c>
    </row>
    <row r="32" spans="1:1" x14ac:dyDescent="0.25">
      <c r="A32" s="358" t="s">
        <v>135</v>
      </c>
    </row>
    <row r="33" spans="1:1" x14ac:dyDescent="0.25">
      <c r="A33" s="358" t="s">
        <v>136</v>
      </c>
    </row>
    <row r="34" spans="1:1" x14ac:dyDescent="0.25">
      <c r="A34" s="358" t="s">
        <v>137</v>
      </c>
    </row>
    <row r="35" spans="1:1" x14ac:dyDescent="0.25">
      <c r="A35" s="358" t="s">
        <v>138</v>
      </c>
    </row>
    <row r="36" spans="1:1" x14ac:dyDescent="0.25">
      <c r="A36" s="358" t="s">
        <v>139</v>
      </c>
    </row>
    <row r="37" spans="1:1" x14ac:dyDescent="0.25">
      <c r="A37" s="358" t="s">
        <v>140</v>
      </c>
    </row>
    <row r="38" spans="1:1" x14ac:dyDescent="0.25">
      <c r="A38" s="358" t="s">
        <v>141</v>
      </c>
    </row>
    <row r="39" spans="1:1" x14ac:dyDescent="0.25">
      <c r="A39" s="358" t="s">
        <v>142</v>
      </c>
    </row>
    <row r="40" spans="1:1" x14ac:dyDescent="0.25">
      <c r="A40" s="358" t="s">
        <v>143</v>
      </c>
    </row>
    <row r="41" spans="1:1" x14ac:dyDescent="0.25">
      <c r="A41" s="358" t="s">
        <v>144</v>
      </c>
    </row>
    <row r="42" spans="1:1" x14ac:dyDescent="0.25">
      <c r="A42" s="358" t="s">
        <v>145</v>
      </c>
    </row>
    <row r="43" spans="1:1" x14ac:dyDescent="0.25">
      <c r="A43" s="358"/>
    </row>
  </sheetData>
  <sheetProtection algorithmName="SHA-512" hashValue="TGK7ED5jmB/njfSG6EW5OUYbCflyQwGS+sCULJdC307Hpl5hVXeGo7Vk/Oj7arPZYPFOISUspdx5Np7cLDVVdA==" saltValue="TT16Jf8Ly6X7/f3ICpKWkw==" spinCount="100000" sheet="1" objects="1" scenarios="1"/>
  <mergeCells count="1">
    <mergeCell ref="D4:H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AA24-C91E-41D9-84E3-0111048D5785}">
  <sheetPr>
    <tabColor rgb="FFCADFE4"/>
  </sheetPr>
  <dimension ref="A1"/>
  <sheetViews>
    <sheetView showGridLines="0" workbookViewId="0">
      <selection activeCell="Q37" sqref="Q36:Q37"/>
    </sheetView>
  </sheetViews>
  <sheetFormatPr baseColWidth="10" defaultRowHeight="15" x14ac:dyDescent="0.25"/>
  <sheetData/>
  <sheetProtection algorithmName="SHA-512" hashValue="kW1q7nKW5pHInzf0VtEF8qMhiRurfL1gGOu5M8dKvJ3XTIzZY3R3S22unQhmLlHbNt6FUbGHakfanf+lKrxyww==" saltValue="hNXwd1WqcXgx4OfWC/8qhQ==" spinCount="100000"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38"/>
  <sheetViews>
    <sheetView showGridLines="0" zoomScale="80" zoomScaleNormal="80" workbookViewId="0">
      <selection activeCell="M43" sqref="M43"/>
    </sheetView>
  </sheetViews>
  <sheetFormatPr baseColWidth="10" defaultRowHeight="15" x14ac:dyDescent="0.25"/>
  <cols>
    <col min="2" max="2" width="37.7109375" style="72" bestFit="1" customWidth="1"/>
    <col min="3" max="3" width="37.28515625" bestFit="1" customWidth="1"/>
    <col min="9" max="9" width="14.42578125" bestFit="1" customWidth="1"/>
  </cols>
  <sheetData>
    <row r="1" spans="2:9" x14ac:dyDescent="0.25">
      <c r="I1" s="229" t="s">
        <v>103</v>
      </c>
    </row>
    <row r="2" spans="2:9" x14ac:dyDescent="0.25">
      <c r="B2" s="71" t="s">
        <v>147</v>
      </c>
      <c r="C2" s="74">
        <v>47100</v>
      </c>
      <c r="I2" s="229" t="s">
        <v>95</v>
      </c>
    </row>
    <row r="3" spans="2:9" x14ac:dyDescent="0.25">
      <c r="I3" s="229"/>
    </row>
    <row r="4" spans="2:9" x14ac:dyDescent="0.25">
      <c r="B4" s="591" t="s">
        <v>33</v>
      </c>
      <c r="C4" s="230" t="s">
        <v>37</v>
      </c>
      <c r="D4" s="231"/>
      <c r="E4" s="231"/>
    </row>
    <row r="5" spans="2:9" x14ac:dyDescent="0.25">
      <c r="B5" s="592"/>
      <c r="C5" s="230" t="s">
        <v>38</v>
      </c>
      <c r="D5" s="231"/>
      <c r="E5" s="231"/>
    </row>
    <row r="6" spans="2:9" x14ac:dyDescent="0.25">
      <c r="C6" s="73"/>
      <c r="D6" s="231"/>
      <c r="E6" s="231"/>
    </row>
    <row r="7" spans="2:9" x14ac:dyDescent="0.25">
      <c r="B7" s="591" t="s">
        <v>32</v>
      </c>
      <c r="C7" s="232" t="s">
        <v>27</v>
      </c>
      <c r="D7" s="231"/>
      <c r="E7" s="231"/>
    </row>
    <row r="8" spans="2:9" x14ac:dyDescent="0.25">
      <c r="B8" s="593"/>
      <c r="C8" s="230" t="s">
        <v>4</v>
      </c>
      <c r="D8" s="231"/>
      <c r="E8" s="231"/>
    </row>
    <row r="9" spans="2:9" x14ac:dyDescent="0.25">
      <c r="B9" s="593"/>
      <c r="C9" s="230" t="s">
        <v>5</v>
      </c>
      <c r="D9" s="231"/>
      <c r="E9" s="231"/>
    </row>
    <row r="10" spans="2:9" x14ac:dyDescent="0.25">
      <c r="B10" s="593"/>
      <c r="C10" s="230" t="s">
        <v>171</v>
      </c>
      <c r="D10" s="231"/>
      <c r="E10" s="231"/>
    </row>
    <row r="11" spans="2:9" x14ac:dyDescent="0.25">
      <c r="B11" s="593"/>
      <c r="C11" s="230" t="s">
        <v>6</v>
      </c>
      <c r="D11" s="231"/>
      <c r="E11" s="231"/>
    </row>
    <row r="12" spans="2:9" x14ac:dyDescent="0.25">
      <c r="B12" s="592"/>
      <c r="C12" s="230" t="s">
        <v>47</v>
      </c>
      <c r="D12" s="231"/>
      <c r="E12" s="231"/>
    </row>
    <row r="13" spans="2:9" x14ac:dyDescent="0.25">
      <c r="C13" s="231"/>
      <c r="D13" s="231"/>
      <c r="E13" s="231"/>
    </row>
    <row r="14" spans="2:9" x14ac:dyDescent="0.25">
      <c r="B14" s="71" t="s">
        <v>46</v>
      </c>
      <c r="C14" s="233">
        <v>9.7000000000000003E-2</v>
      </c>
      <c r="D14" s="231"/>
      <c r="E14" s="231"/>
    </row>
    <row r="15" spans="2:9" x14ac:dyDescent="0.25">
      <c r="C15" s="231"/>
      <c r="D15" s="231"/>
      <c r="E15" s="231"/>
    </row>
    <row r="16" spans="2:9" x14ac:dyDescent="0.25">
      <c r="B16" s="591" t="s">
        <v>34</v>
      </c>
      <c r="C16" s="230"/>
      <c r="D16" s="231"/>
      <c r="E16" s="231"/>
    </row>
    <row r="17" spans="1:9" x14ac:dyDescent="0.25">
      <c r="B17" s="593"/>
      <c r="C17" s="230"/>
      <c r="D17" s="231"/>
      <c r="E17" s="231"/>
    </row>
    <row r="18" spans="1:9" x14ac:dyDescent="0.25">
      <c r="B18" s="593"/>
      <c r="C18" s="230"/>
      <c r="D18" s="231"/>
      <c r="E18" s="231"/>
    </row>
    <row r="19" spans="1:9" x14ac:dyDescent="0.25">
      <c r="B19" s="592"/>
      <c r="C19" s="230"/>
      <c r="D19" s="231"/>
      <c r="E19" s="231"/>
    </row>
    <row r="20" spans="1:9" x14ac:dyDescent="0.25">
      <c r="C20" s="231"/>
      <c r="D20" s="231"/>
      <c r="E20" s="231"/>
    </row>
    <row r="21" spans="1:9" x14ac:dyDescent="0.25">
      <c r="B21" s="588" t="s">
        <v>36</v>
      </c>
      <c r="C21" s="230"/>
      <c r="D21" s="231"/>
      <c r="E21" s="231"/>
    </row>
    <row r="22" spans="1:9" x14ac:dyDescent="0.25">
      <c r="B22" s="588"/>
      <c r="C22" s="230" t="s">
        <v>31</v>
      </c>
      <c r="D22" s="231"/>
      <c r="E22" s="231"/>
    </row>
    <row r="23" spans="1:9" x14ac:dyDescent="0.25">
      <c r="B23" s="588"/>
      <c r="C23" s="230" t="s">
        <v>35</v>
      </c>
      <c r="D23" s="231"/>
      <c r="E23" s="231"/>
    </row>
    <row r="24" spans="1:9" x14ac:dyDescent="0.25">
      <c r="C24" s="231"/>
      <c r="D24" s="231"/>
      <c r="E24" s="231"/>
    </row>
    <row r="25" spans="1:9" x14ac:dyDescent="0.25">
      <c r="A25" s="62"/>
      <c r="B25" s="234" t="s">
        <v>44</v>
      </c>
      <c r="C25" s="66" t="s">
        <v>41</v>
      </c>
      <c r="D25" s="594" t="s">
        <v>42</v>
      </c>
      <c r="E25" s="595"/>
    </row>
    <row r="26" spans="1:9" x14ac:dyDescent="0.25">
      <c r="A26" s="62"/>
      <c r="B26" s="234" t="s">
        <v>43</v>
      </c>
      <c r="C26" s="75">
        <f>'Informations Entreprise'!Q22*'Informations Entreprise'!AC22*90.3%</f>
        <v>0</v>
      </c>
      <c r="D26" s="589">
        <f>'Informations Entreprise'!$Q$26*'Informations Entreprise'!$AC$26*90.3%</f>
        <v>0</v>
      </c>
      <c r="E26" s="590"/>
      <c r="G26" s="63"/>
      <c r="I26" s="63"/>
    </row>
    <row r="27" spans="1:9" x14ac:dyDescent="0.25">
      <c r="A27" s="62"/>
      <c r="B27" s="234" t="s">
        <v>45</v>
      </c>
      <c r="C27" s="75">
        <f>'Informations Entreprise'!$Q$22*'Informations Entreprise'!$AC$22*100%</f>
        <v>0</v>
      </c>
      <c r="D27" s="589">
        <f>'Informations Entreprise'!$Q$26*'Informations Entreprise'!$AC$26*100%</f>
        <v>0</v>
      </c>
      <c r="E27" s="590"/>
    </row>
    <row r="28" spans="1:9" x14ac:dyDescent="0.25">
      <c r="A28" s="62"/>
      <c r="B28" s="231"/>
      <c r="C28" s="235"/>
      <c r="D28" s="236"/>
      <c r="E28" s="235"/>
      <c r="F28" s="64"/>
      <c r="G28" s="64"/>
      <c r="H28" s="65"/>
      <c r="I28" s="64"/>
    </row>
    <row r="29" spans="1:9" x14ac:dyDescent="0.25">
      <c r="B29" s="588" t="s">
        <v>173</v>
      </c>
      <c r="C29" s="242" t="s">
        <v>174</v>
      </c>
      <c r="D29" s="231"/>
      <c r="E29" s="231"/>
    </row>
    <row r="30" spans="1:9" x14ac:dyDescent="0.25">
      <c r="B30" s="588"/>
      <c r="C30" s="242" t="s">
        <v>176</v>
      </c>
      <c r="D30" s="231"/>
      <c r="E30" s="231"/>
    </row>
    <row r="32" spans="1:9" x14ac:dyDescent="0.25">
      <c r="B32" s="588" t="s">
        <v>175</v>
      </c>
      <c r="C32" s="230"/>
    </row>
    <row r="33" spans="2:3" x14ac:dyDescent="0.25">
      <c r="B33" s="588"/>
      <c r="C33" s="242" t="s">
        <v>178</v>
      </c>
    </row>
    <row r="34" spans="2:3" x14ac:dyDescent="0.25">
      <c r="B34" s="588"/>
      <c r="C34" s="242" t="s">
        <v>179</v>
      </c>
    </row>
    <row r="36" spans="2:3" x14ac:dyDescent="0.25">
      <c r="B36" s="585" t="s">
        <v>149</v>
      </c>
      <c r="C36" s="295"/>
    </row>
    <row r="37" spans="2:3" x14ac:dyDescent="0.25">
      <c r="B37" s="586"/>
      <c r="C37" s="295" t="s">
        <v>182</v>
      </c>
    </row>
    <row r="38" spans="2:3" x14ac:dyDescent="0.25">
      <c r="B38" s="587"/>
      <c r="C38" s="295" t="s">
        <v>183</v>
      </c>
    </row>
  </sheetData>
  <mergeCells count="10">
    <mergeCell ref="B36:B38"/>
    <mergeCell ref="B29:B30"/>
    <mergeCell ref="B32:B34"/>
    <mergeCell ref="D27:E27"/>
    <mergeCell ref="B4:B5"/>
    <mergeCell ref="B7:B12"/>
    <mergeCell ref="B16:B19"/>
    <mergeCell ref="B21:B23"/>
    <mergeCell ref="D25:E25"/>
    <mergeCell ref="D26:E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1b4585e-59aa-43d5-93e5-b0690e2402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109B01E0086F4191209DA799F04886" ma:contentTypeVersion="13" ma:contentTypeDescription="Crée un document." ma:contentTypeScope="" ma:versionID="5285a1e59908587bd22c21faf5ee18b1">
  <xsd:schema xmlns:xsd="http://www.w3.org/2001/XMLSchema" xmlns:xs="http://www.w3.org/2001/XMLSchema" xmlns:p="http://schemas.microsoft.com/office/2006/metadata/properties" xmlns:ns2="d1b4585e-59aa-43d5-93e5-b0690e240271" xmlns:ns3="39d78b12-1cbe-46d0-bb40-b55ac852e6c8" targetNamespace="http://schemas.microsoft.com/office/2006/metadata/properties" ma:root="true" ma:fieldsID="94ef797ec0482bb8500a01c04388fc5d" ns2:_="" ns3:_="">
    <xsd:import namespace="d1b4585e-59aa-43d5-93e5-b0690e240271"/>
    <xsd:import namespace="39d78b12-1cbe-46d0-bb40-b55ac852e6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4585e-59aa-43d5-93e5-b0690e240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État de validation" ma:internalName="_x00c9_tat_x0020_de_x0020_validation">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d78b12-1cbe-46d0-bb40-b55ac852e6c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C1477F-C26F-43DF-A738-897ED3CEC537}">
  <ds:schemaRefs>
    <ds:schemaRef ds:uri="http://purl.org/dc/dcmitype/"/>
    <ds:schemaRef ds:uri="http://schemas.microsoft.com/office/infopath/2007/PartnerControls"/>
    <ds:schemaRef ds:uri="http://www.w3.org/XML/1998/namespace"/>
    <ds:schemaRef ds:uri="http://purl.org/dc/elements/1.1/"/>
    <ds:schemaRef ds:uri="39d78b12-1cbe-46d0-bb40-b55ac852e6c8"/>
    <ds:schemaRef ds:uri="http://schemas.microsoft.com/office/2006/documentManagement/types"/>
    <ds:schemaRef ds:uri="http://schemas.microsoft.com/office/2006/metadata/properties"/>
    <ds:schemaRef ds:uri="http://purl.org/dc/terms/"/>
    <ds:schemaRef ds:uri="http://schemas.openxmlformats.org/package/2006/metadata/core-properties"/>
    <ds:schemaRef ds:uri="d1b4585e-59aa-43d5-93e5-b0690e240271"/>
  </ds:schemaRefs>
</ds:datastoreItem>
</file>

<file path=customXml/itemProps2.xml><?xml version="1.0" encoding="utf-8"?>
<ds:datastoreItem xmlns:ds="http://schemas.openxmlformats.org/officeDocument/2006/customXml" ds:itemID="{D509B962-AF6B-4421-88DE-E6A8F9364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4585e-59aa-43d5-93e5-b0690e240271"/>
    <ds:schemaRef ds:uri="39d78b12-1cbe-46d0-bb40-b55ac852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EFF1B2-C816-4636-A71B-57A52BD01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Informations Entreprise</vt:lpstr>
      <vt:lpstr>Bulletin 1</vt:lpstr>
      <vt:lpstr>Bulletin 2</vt:lpstr>
      <vt:lpstr>Bulletin 3</vt:lpstr>
      <vt:lpstr>Bulletin 4</vt:lpstr>
      <vt:lpstr>Bulletin 5</vt:lpstr>
      <vt:lpstr>Bulletin 6</vt:lpstr>
      <vt:lpstr>Bulletin 7</vt:lpstr>
      <vt:lpstr>Bulletin 8</vt:lpstr>
      <vt:lpstr>Bulletin 9</vt:lpstr>
      <vt:lpstr>Bulletin 10</vt:lpstr>
      <vt:lpstr>Fiche récapitulative</vt:lpstr>
      <vt:lpstr>Autres fonds</vt:lpstr>
      <vt:lpstr>Modalités de versement</vt:lpstr>
      <vt:lpstr>Données</vt:lpstr>
      <vt:lpstr>case_CSG</vt:lpstr>
      <vt:lpstr>CSGCRDS</vt:lpstr>
      <vt:lpstr>PASS</vt:lpstr>
      <vt:lpstr>'Bulletin 1'!Zone_d_impression</vt:lpstr>
      <vt:lpstr>'Bulletin 10'!Zone_d_impression</vt:lpstr>
      <vt:lpstr>'Bulletin 2'!Zone_d_impression</vt:lpstr>
      <vt:lpstr>'Bulletin 3'!Zone_d_impression</vt:lpstr>
      <vt:lpstr>'Bulletin 4'!Zone_d_impression</vt:lpstr>
      <vt:lpstr>'Bulletin 5'!Zone_d_impression</vt:lpstr>
      <vt:lpstr>'Bulletin 6'!Zone_d_impression</vt:lpstr>
      <vt:lpstr>'Bulletin 7'!Zone_d_impression</vt:lpstr>
      <vt:lpstr>'Bulletin 8'!Zone_d_impression</vt:lpstr>
      <vt:lpstr>'Bulletin 9'!Zone_d_impression</vt:lpstr>
      <vt:lpstr>'Fiche récapitulative'!Zone_d_impression</vt:lpstr>
      <vt:lpstr>'Informations Entreprise'!Zone_d_impression</vt:lpstr>
    </vt:vector>
  </TitlesOfParts>
  <Company>GROUPAMA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 GES</dc:creator>
  <cp:lastModifiedBy>BODIANG Bana</cp:lastModifiedBy>
  <cp:lastPrinted>2023-01-05T16:09:15Z</cp:lastPrinted>
  <dcterms:created xsi:type="dcterms:W3CDTF">2013-07-31T09:20:59Z</dcterms:created>
  <dcterms:modified xsi:type="dcterms:W3CDTF">2025-07-24T14:43:58Z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0x01010065109B01E0086F4191209DA799F04886</vt:lpwstr>
  </property>
</Properties>
</file>