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updateLinks="never" codeName="ThisWorkbook" defaultThemeVersion="124226"/>
  <mc:AlternateContent xmlns:mc="http://schemas.openxmlformats.org/markup-compatibility/2006">
    <mc:Choice Requires="x15">
      <x15ac:absPath xmlns:x15ac="http://schemas.microsoft.com/office/spreadsheetml/2010/11/ac" url="I:\GES\DMD_MARKETING\15. BASE DOCUMENTAIRE\BIV\BIV entreprise\"/>
    </mc:Choice>
  </mc:AlternateContent>
  <xr:revisionPtr revIDLastSave="0" documentId="13_ncr:1_{4A192F8D-00D2-485E-8AD7-86E31DCDABA4}" xr6:coauthVersionLast="47" xr6:coauthVersionMax="47" xr10:uidLastSave="{00000000-0000-0000-0000-000000000000}"/>
  <workbookProtection workbookAlgorithmName="SHA-512" workbookHashValue="WLYq/xyeICG8oJ+cbCyAxj4QXys0d3Fq0FvnJBwPFbBqhueIwuYzMTTIcS20bnI4JctiTjCZ9zAhfp06I0LVoQ==" workbookSaltValue="tVj93b1IsqSI1uc19xUsYw==" workbookSpinCount="100000" lockStructure="1"/>
  <bookViews>
    <workbookView xWindow="-120" yWindow="-120" windowWidth="29040" windowHeight="15840" tabRatio="86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1'!$A$1:$AX$135</definedName>
    <definedName name="Z_8BBDF041_1EC5_4F43_8AC5_BFD5AE5CB39A_.wvu.PrintArea" localSheetId="2" hidden="1">'Bulletin 2'!$A$1:$AX$133</definedName>
    <definedName name="Z_8BBDF041_1EC5_4F43_8AC5_BFD5AE5CB39A_.wvu.PrintArea" localSheetId="3" hidden="1">'Bulletin 3'!$A$1:$AX$133</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1'!$142:$161</definedName>
    <definedName name="Z_8BBDF041_1EC5_4F43_8AC5_BFD5AE5CB39A_.wvu.Rows" localSheetId="10" hidden="1">'Bulletin 10'!$140:$159</definedName>
    <definedName name="Z_8BBDF041_1EC5_4F43_8AC5_BFD5AE5CB39A_.wvu.Rows" localSheetId="2" hidden="1">'Bulletin 2'!$140:$159</definedName>
    <definedName name="Z_8BBDF041_1EC5_4F43_8AC5_BFD5AE5CB39A_.wvu.Rows" localSheetId="3" hidden="1">'Bulletin 3'!$140:$159</definedName>
    <definedName name="Z_8BBDF041_1EC5_4F43_8AC5_BFD5AE5CB39A_.wvu.Rows" localSheetId="4" hidden="1">'Bulletin 4'!$140:$159</definedName>
    <definedName name="Z_8BBDF041_1EC5_4F43_8AC5_BFD5AE5CB39A_.wvu.Rows" localSheetId="5" hidden="1">'Bulletin 5'!$140:$159</definedName>
    <definedName name="Z_8BBDF041_1EC5_4F43_8AC5_BFD5AE5CB39A_.wvu.Rows" localSheetId="6" hidden="1">'Bulletin 6'!$140:$159</definedName>
    <definedName name="Z_8BBDF041_1EC5_4F43_8AC5_BFD5AE5CB39A_.wvu.Rows" localSheetId="7" hidden="1">'Bulletin 7'!$140:$159</definedName>
    <definedName name="Z_8BBDF041_1EC5_4F43_8AC5_BFD5AE5CB39A_.wvu.Rows" localSheetId="8" hidden="1">'Bulletin 8'!$140:$159</definedName>
    <definedName name="Z_8BBDF041_1EC5_4F43_8AC5_BFD5AE5CB39A_.wvu.Rows" localSheetId="9" hidden="1">'Bulletin 9'!$140:$159</definedName>
    <definedName name="Z_8BBDF041_1EC5_4F43_8AC5_BFD5AE5CB39A_.wvu.Rows" localSheetId="11" hidden="1">'Fiche récapitulative'!$65:$69</definedName>
    <definedName name="_xlnm.Print_Area" localSheetId="1">'Bulletin 1'!$A$1:$AX$135</definedName>
    <definedName name="_xlnm.Print_Area" localSheetId="10">'Bulletin 10'!$A$1:$AX$133</definedName>
    <definedName name="_xlnm.Print_Area" localSheetId="2">'Bulletin 2'!$A$1:$AX$133</definedName>
    <definedName name="_xlnm.Print_Area" localSheetId="3">'Bulletin 3'!$A$1:$AX$133</definedName>
    <definedName name="_xlnm.Print_Area" localSheetId="4">'Bulletin 4'!$A$1:$AX$133</definedName>
    <definedName name="_xlnm.Print_Area" localSheetId="5">'Bulletin 5'!$A$1:$AX$133</definedName>
    <definedName name="_xlnm.Print_Area" localSheetId="6">'Bulletin 6'!$A$1:$AX$133</definedName>
    <definedName name="_xlnm.Print_Area" localSheetId="7">'Bulletin 7'!$A$1:$AX$133</definedName>
    <definedName name="_xlnm.Print_Area" localSheetId="8">'Bulletin 8'!$A$1:$AX$133</definedName>
    <definedName name="_xlnm.Print_Area" localSheetId="9">'Bulletin 9'!$A$1:$AX$133</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59" i="1" l="1"/>
  <c r="R59" i="1"/>
  <c r="AV61" i="1"/>
  <c r="R61" i="1"/>
  <c r="AZ55" i="15"/>
  <c r="AZ55" i="14"/>
  <c r="AZ55" i="13"/>
  <c r="AZ55" i="12"/>
  <c r="AZ55" i="11"/>
  <c r="AZ55" i="10"/>
  <c r="AZ55" i="9"/>
  <c r="AZ55" i="8"/>
  <c r="AZ55" i="7"/>
  <c r="AZ55" i="6"/>
  <c r="AV57" i="1"/>
  <c r="R57" i="1"/>
  <c r="X86" i="15"/>
  <c r="AN48" i="15" s="1"/>
  <c r="L86" i="15"/>
  <c r="AZ73" i="15" a="1"/>
  <c r="AZ73" i="15" s="1"/>
  <c r="AZ72" i="15"/>
  <c r="AZ69" i="15"/>
  <c r="B44" i="15"/>
  <c r="B42" i="15"/>
  <c r="B40" i="15"/>
  <c r="B38" i="15"/>
  <c r="B36" i="15"/>
  <c r="B32" i="15"/>
  <c r="M28" i="15"/>
  <c r="M26" i="15"/>
  <c r="AH24" i="15"/>
  <c r="M19" i="15" s="1"/>
  <c r="M24" i="15"/>
  <c r="AH22" i="15"/>
  <c r="AZ59" i="15" s="1" a="1"/>
  <c r="AZ59" i="15" s="1"/>
  <c r="M22" i="15"/>
  <c r="X86" i="14"/>
  <c r="AN48" i="14" s="1"/>
  <c r="L86" i="14"/>
  <c r="AZ73" i="14" a="1"/>
  <c r="AZ73" i="14" s="1"/>
  <c r="AZ72" i="14"/>
  <c r="AZ69" i="14"/>
  <c r="B44" i="14"/>
  <c r="B42" i="14"/>
  <c r="B40" i="14"/>
  <c r="B38" i="14"/>
  <c r="B36" i="14"/>
  <c r="B32" i="14"/>
  <c r="M28" i="14"/>
  <c r="M26" i="14"/>
  <c r="AH24" i="14"/>
  <c r="M19" i="14" s="1"/>
  <c r="M24" i="14"/>
  <c r="AH22" i="14"/>
  <c r="AZ59" i="14" s="1" a="1"/>
  <c r="AZ59" i="14" s="1"/>
  <c r="M22" i="14"/>
  <c r="X86" i="13"/>
  <c r="AN48" i="13" s="1"/>
  <c r="L86" i="13"/>
  <c r="AK86" i="13" s="1"/>
  <c r="M30" i="3" s="1"/>
  <c r="AZ73" i="13" a="1"/>
  <c r="AZ73" i="13" s="1"/>
  <c r="AZ72" i="13"/>
  <c r="AZ69" i="13"/>
  <c r="B44" i="13"/>
  <c r="B42" i="13"/>
  <c r="B40" i="13"/>
  <c r="B38" i="13"/>
  <c r="B36" i="13"/>
  <c r="B32" i="13"/>
  <c r="M28" i="13"/>
  <c r="M26" i="13"/>
  <c r="AH24" i="13"/>
  <c r="M19" i="13" s="1"/>
  <c r="M24" i="13"/>
  <c r="AH22" i="13"/>
  <c r="M22" i="13"/>
  <c r="X86" i="12"/>
  <c r="AN48" i="12" s="1"/>
  <c r="L86" i="12"/>
  <c r="AZ73" i="12" a="1"/>
  <c r="AZ73" i="12" s="1"/>
  <c r="AZ72" i="12"/>
  <c r="AZ69" i="12"/>
  <c r="B44" i="12"/>
  <c r="B42" i="12"/>
  <c r="B40" i="12"/>
  <c r="B38" i="12"/>
  <c r="B36" i="12"/>
  <c r="B32" i="12"/>
  <c r="M28" i="12"/>
  <c r="M26" i="12"/>
  <c r="AH24" i="12"/>
  <c r="M19" i="12" s="1"/>
  <c r="M24" i="12"/>
  <c r="AH22" i="12"/>
  <c r="M22" i="12"/>
  <c r="X86" i="11"/>
  <c r="AN48" i="11" s="1"/>
  <c r="L86" i="11"/>
  <c r="AK86" i="11" s="1"/>
  <c r="M28" i="3" s="1"/>
  <c r="AZ73" i="11" a="1"/>
  <c r="AZ73" i="11" s="1"/>
  <c r="AZ72" i="11"/>
  <c r="AZ69" i="11"/>
  <c r="B44" i="11"/>
  <c r="B42" i="11"/>
  <c r="B40" i="11"/>
  <c r="B38" i="11"/>
  <c r="B36" i="11"/>
  <c r="B32" i="11"/>
  <c r="M28" i="11"/>
  <c r="M26" i="11"/>
  <c r="AH24" i="11"/>
  <c r="M19" i="11" s="1"/>
  <c r="M24" i="11"/>
  <c r="AH22" i="11"/>
  <c r="M22" i="11"/>
  <c r="X86" i="10"/>
  <c r="AN48" i="10" s="1"/>
  <c r="L86" i="10"/>
  <c r="AZ73" i="10" a="1"/>
  <c r="AZ73" i="10" s="1"/>
  <c r="AZ72" i="10"/>
  <c r="AZ69" i="10"/>
  <c r="B44" i="10"/>
  <c r="B42" i="10"/>
  <c r="B40" i="10"/>
  <c r="B38" i="10"/>
  <c r="B36" i="10"/>
  <c r="B32" i="10"/>
  <c r="M28" i="10"/>
  <c r="M26" i="10"/>
  <c r="AH24" i="10"/>
  <c r="M19" i="10" s="1"/>
  <c r="M24" i="10"/>
  <c r="AH22" i="10"/>
  <c r="M22" i="10"/>
  <c r="X86" i="9"/>
  <c r="AN48" i="9" s="1"/>
  <c r="L86" i="9"/>
  <c r="AZ73" i="9" a="1"/>
  <c r="AZ73" i="9" s="1"/>
  <c r="AZ72" i="9"/>
  <c r="AZ69" i="9"/>
  <c r="B44" i="9"/>
  <c r="B42" i="9"/>
  <c r="B40" i="9"/>
  <c r="B38" i="9"/>
  <c r="B36" i="9"/>
  <c r="B32" i="9"/>
  <c r="M28" i="9"/>
  <c r="M26" i="9"/>
  <c r="AH24" i="9"/>
  <c r="M19" i="9" s="1"/>
  <c r="M24" i="9"/>
  <c r="AH22" i="9"/>
  <c r="M22" i="9"/>
  <c r="X86" i="8"/>
  <c r="AN48" i="8" s="1"/>
  <c r="L86" i="8"/>
  <c r="AK86" i="8" s="1"/>
  <c r="M25" i="3" s="1"/>
  <c r="AZ73" i="8" a="1"/>
  <c r="AZ73" i="8" s="1"/>
  <c r="AZ72" i="8"/>
  <c r="AZ69" i="8"/>
  <c r="B44" i="8"/>
  <c r="B42" i="8"/>
  <c r="B40" i="8"/>
  <c r="B38" i="8"/>
  <c r="B36" i="8"/>
  <c r="B32" i="8"/>
  <c r="M28" i="8"/>
  <c r="M26" i="8"/>
  <c r="AH24" i="8"/>
  <c r="M19" i="8" s="1"/>
  <c r="M24" i="8"/>
  <c r="AH22" i="8"/>
  <c r="M22" i="8"/>
  <c r="X86" i="7"/>
  <c r="AN48" i="7" s="1"/>
  <c r="L86" i="7"/>
  <c r="AZ73" i="7" a="1"/>
  <c r="AZ73" i="7" s="1"/>
  <c r="AZ72" i="7"/>
  <c r="AZ69" i="7"/>
  <c r="B44" i="7"/>
  <c r="B42" i="7"/>
  <c r="B40" i="7"/>
  <c r="B38" i="7"/>
  <c r="B36" i="7"/>
  <c r="B32" i="7"/>
  <c r="M28" i="7"/>
  <c r="M26" i="7"/>
  <c r="AH24" i="7"/>
  <c r="M19" i="7" s="1"/>
  <c r="M24" i="7"/>
  <c r="AH22" i="7"/>
  <c r="AZ59" i="7" s="1" a="1"/>
  <c r="AZ59" i="7" s="1"/>
  <c r="M22" i="7"/>
  <c r="H17" i="3"/>
  <c r="H15" i="3"/>
  <c r="AL25" i="1"/>
  <c r="AL26" i="1"/>
  <c r="AL22" i="1"/>
  <c r="AL21" i="1"/>
  <c r="AV37" i="1"/>
  <c r="AL24" i="1"/>
  <c r="P24" i="1"/>
  <c r="Z32" i="3"/>
  <c r="Z31" i="3"/>
  <c r="Z30" i="3"/>
  <c r="Z29" i="3"/>
  <c r="Z28" i="3"/>
  <c r="Z27" i="3"/>
  <c r="Z26" i="3"/>
  <c r="Z25" i="3"/>
  <c r="Z24" i="3"/>
  <c r="Z23" i="3"/>
  <c r="AZ59" i="13" l="1" a="1"/>
  <c r="AZ59" i="13" s="1"/>
  <c r="AZ59" i="8" a="1"/>
  <c r="AZ59" i="8" s="1"/>
  <c r="AZ59" i="9" a="1"/>
  <c r="AZ59" i="9" s="1"/>
  <c r="AZ58" i="10"/>
  <c r="AZ59" i="11" a="1"/>
  <c r="AZ59" i="11" s="1"/>
  <c r="AZ59" i="12" a="1"/>
  <c r="AZ59" i="12" s="1"/>
  <c r="AZ59" i="10" a="1"/>
  <c r="AZ59" i="10" s="1"/>
  <c r="AZ58" i="13"/>
  <c r="AZ58" i="8"/>
  <c r="AZ58" i="11"/>
  <c r="AZ58" i="14"/>
  <c r="AZ58" i="9"/>
  <c r="AZ58" i="12"/>
  <c r="AZ58" i="7"/>
  <c r="AZ58" i="15"/>
  <c r="AK86" i="15"/>
  <c r="M32" i="3" s="1"/>
  <c r="AK86" i="14"/>
  <c r="M31" i="3" s="1"/>
  <c r="AK86" i="12"/>
  <c r="M29" i="3" s="1"/>
  <c r="AK86" i="10"/>
  <c r="M27" i="3" s="1"/>
  <c r="AK86" i="9"/>
  <c r="M26" i="3" s="1"/>
  <c r="AK86" i="7"/>
  <c r="M24" i="3" s="1"/>
  <c r="C61" i="3"/>
  <c r="J32" i="3" l="1"/>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H24" i="6"/>
  <c r="M19" i="6" s="1"/>
  <c r="M26" i="6" l="1"/>
  <c r="L23" i="3" l="1"/>
  <c r="L24" i="3" s="1"/>
  <c r="V23" i="3" l="1"/>
  <c r="L25" i="3" l="1"/>
  <c r="C27" i="4"/>
  <c r="C26" i="4"/>
  <c r="D27" i="4"/>
  <c r="D26" i="4"/>
  <c r="O25" i="3" l="1"/>
  <c r="N25" i="3"/>
  <c r="L26" i="3"/>
  <c r="O26" i="3" l="1"/>
  <c r="N26" i="3"/>
  <c r="L27" i="3"/>
  <c r="T23" i="3"/>
  <c r="O27" i="3" l="1"/>
  <c r="N27" i="3"/>
  <c r="L28" i="3"/>
  <c r="O28" i="3" l="1"/>
  <c r="N28" i="3"/>
  <c r="L29" i="3"/>
  <c r="O29" i="3" l="1"/>
  <c r="N29" i="3"/>
  <c r="L30" i="3"/>
  <c r="B32" i="6"/>
  <c r="N30" i="3" l="1"/>
  <c r="O30" i="3"/>
  <c r="L31" i="3"/>
  <c r="M22" i="3"/>
  <c r="O31" i="3" l="1"/>
  <c r="N31" i="3"/>
  <c r="L32" i="3"/>
  <c r="M28" i="6"/>
  <c r="M24" i="6"/>
  <c r="AH22" i="6"/>
  <c r="M22" i="6"/>
  <c r="J61" i="3"/>
  <c r="X86" i="6"/>
  <c r="AN48" i="6" s="1"/>
  <c r="L86" i="6"/>
  <c r="L17" i="3"/>
  <c r="L15" i="3"/>
  <c r="AZ59" i="6" l="1" a="1"/>
  <c r="AZ59" i="6" s="1"/>
  <c r="AZ58" i="6"/>
  <c r="O32" i="3"/>
  <c r="N32" i="3"/>
  <c r="E10" i="3"/>
  <c r="V32" i="3" l="1"/>
  <c r="V31" i="3"/>
  <c r="V30" i="3"/>
  <c r="V29" i="3"/>
  <c r="V28" i="3"/>
  <c r="V27" i="3"/>
  <c r="V26" i="3"/>
  <c r="V25" i="3"/>
  <c r="T30" i="3"/>
  <c r="T29" i="3"/>
  <c r="T28" i="3"/>
  <c r="T31" i="3"/>
  <c r="T27" i="3"/>
  <c r="T26" i="3"/>
  <c r="T32" i="3"/>
  <c r="T25" i="3"/>
  <c r="AZ72" i="6"/>
  <c r="AZ69" i="6"/>
  <c r="B44" i="6"/>
  <c r="B42" i="6"/>
  <c r="B40" i="6"/>
  <c r="B38" i="6"/>
  <c r="B36" i="6"/>
  <c r="E8" i="3"/>
  <c r="E17" i="3"/>
  <c r="O23" i="3" l="1"/>
  <c r="O24" i="3"/>
  <c r="V24" i="3"/>
  <c r="T24" i="3"/>
  <c r="AZ73" i="6" a="1"/>
  <c r="AZ73" i="6" s="1"/>
  <c r="AK86"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<sst xmlns="http://schemas.openxmlformats.org/spreadsheetml/2006/main" count="867" uniqueCount="202">
  <si>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</si>
  <si>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</si>
  <si>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</si>
  <si>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</si>
  <si>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</si>
  <si>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</si>
  <si>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</si>
  <si>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</si>
  <si>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</si>
  <si>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</si>
  <si>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</si>
  <si>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</si>
  <si>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</si>
  <si>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</si>
  <si>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</si>
  <si>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</si>
  <si>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</si>
  <si>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</si>
  <si>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</si>
  <si>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</si>
  <si>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</si>
  <si>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</si>
  <si>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</si>
  <si>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</si>
  <si>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</si>
  <si>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</si>
  <si>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</si>
  <si>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</si>
  <si>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</si>
  <si>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</si>
  <si>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</si>
  <si>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</si>
  <si>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</si>
  <si>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</si>
  <si>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</si>
  <si>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</si>
  <si>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</si>
  <si>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</si>
  <si>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</si>
  <si>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</si>
  <si>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</si>
  <si>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</si>
  <si>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</si>
  <si>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</si>
  <si>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</si>
  <si>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</si>
  <si>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</si>
  <si>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</si>
  <si>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</si>
  <si>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</si>
  <si>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</si>
  <si>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</si>
  <si>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</si>
  <si>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</si>
  <si>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</si>
  <si>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</si>
  <si>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</si>
  <si>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</si>
  <si>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</si>
  <si>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</si>
  <si>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</si>
  <si>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</si>
  <si>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</si>
  <si>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</si>
  <si>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</si>
  <si>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</si>
  <si>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</si>
  <si>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</si>
  <si>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</si>
  <si>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</si>
  <si>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</si>
  <si>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</si>
  <si>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</si>
  <si>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</si>
  <si>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</si>
  <si>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</si>
  <si>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</si>
  <si>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</si>
  <si>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</si>
  <si>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</si>
  <si>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</si>
  <si>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</si>
  <si>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</si>
  <si>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</si>
  <si>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</si>
  <si>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</si>
  <si>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</si>
  <si>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</si>
  <si>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</si>
  <si>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</si>
  <si>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</si>
  <si>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</si>
  <si>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</si>
  <si>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</si>
  <si>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</si>
  <si>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</si>
  <si>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</si>
  <si>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</si>
  <si>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</si>
  <si>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</si>
  <si>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</si>
  <si>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</si>
  <si>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</si>
  <si>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</si>
  <si>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</si>
  <si>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</si>
  <si>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</si>
  <si>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</si>
  <si>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</si>
  <si>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</si>
  <si>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</si>
  <si>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</si>
  <si>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</si>
  <si>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</si>
  <si>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</si>
  <si>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</si>
  <si>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</si>
  <si>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</si>
  <si>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</si>
  <si>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</si>
  <si>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</si>
  <si>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</si>
  <si>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</si>
  <si>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</si>
  <si>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</si>
  <si>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</si>
  <si>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</si>
  <si>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</si>
  <si>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</si>
  <si>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</si>
  <si>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</si>
  <si>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</si>
  <si>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</si>
  <si>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</si>
  <si>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</si>
  <si>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</si>
  <si>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</si>
  <si>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</si>
  <si>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</si>
  <si>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</si>
  <si>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</si>
  <si>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</si>
  <si>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</si>
  <si>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</si>
  <si>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</si>
  <si>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</si>
  <si>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</si>
  <si>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</si>
  <si>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</si>
  <si>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</si>
  <si>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</si>
  <si>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</si>
  <si>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</si>
  <si>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</si>
  <si>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</si>
  <si>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</si>
  <si>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</si>
  <si>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</si>
  <si>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</si>
  <si>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</si>
  <si>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</si>
  <si>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Fiche récapitulative 
des versements individuels et des abondements 2024</t>
  </si>
  <si>
    <t xml:space="preserve">N°Sécurité sociale </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</si>
  <si>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</si>
  <si>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</si>
  <si>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</si>
  <si>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</si>
  <si>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</si>
  <si>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</si>
  <si>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</si>
  <si>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</si>
  <si>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</si>
  <si>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</si>
  <si>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</si>
  <si>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</si>
  <si>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</si>
  <si>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</si>
  <si>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VERSION
PEE + PER</t>
  </si>
  <si>
    <t>Salaire</t>
  </si>
  <si>
    <t>- 3 SMIC</t>
  </si>
  <si>
    <t>+ 3 SMIC</t>
  </si>
  <si>
    <t xml:space="preserve"> &lt; à renseigner uniquement en cas de versement d'une prime de partage de la valeur</t>
  </si>
  <si>
    <t>Comment calculer la prime de partage de la valeur (PPV) ?</t>
  </si>
  <si>
    <t>Taille de l'entreprise</t>
  </si>
  <si>
    <t>- 50 salariés</t>
  </si>
  <si>
    <t>+ 50 salariés</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</si>
  <si>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</si>
  <si>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</si>
  <si>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</si>
  <si>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</si>
  <si>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</si>
  <si>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</si>
  <si>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</si>
  <si>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</si>
  <si>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</si>
  <si>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</si>
  <si>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</si>
  <si>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</si>
  <si>
    <r>
      <t xml:space="preserve">Montant net de la PPV
pour un salarié percevant
</t>
    </r>
    <r>
      <rPr>
        <b/>
        <sz val="10"/>
        <color rgb="FF0A6E46"/>
        <rFont val="Arial"/>
        <family val="2"/>
      </rPr>
      <t>+ de 4 PASS (15 700 €/mois)</t>
    </r>
  </si>
  <si>
    <r>
      <t xml:space="preserve">Montant net de la PPV
pour un salarié percevant
</t>
    </r>
    <r>
      <rPr>
        <b/>
        <sz val="10"/>
        <color rgb="FF0A6E46"/>
        <rFont val="Arial"/>
        <family val="2"/>
      </rPr>
      <t>entre 3 SMIC et 4 PASS (15 700 €/mois)</t>
    </r>
  </si>
  <si>
    <r>
      <t xml:space="preserve">Montant brut de la PPV
pour un salarié percevant
</t>
    </r>
    <r>
      <rPr>
        <b/>
        <sz val="10"/>
        <color rgb="FF0A6E46"/>
        <rFont val="Arial"/>
        <family val="2"/>
      </rPr>
      <t>entre 3 SMIC et 4 PASS (15 700 €/mois)</t>
    </r>
  </si>
  <si>
    <t>La CSG/CRDS de 9,7% s'applique sur la base de 98,25% du montant de la PPV sauf si le bénéficiaire appartient à une entreprise de moins de 50 salariés et perçoit moins de 3 SMIC.
Pour les salariés percevant plus de 4 PASS, la CSG/CRDS s'applique sur 100% de la PPV quelle que soit la taille de l'entreprise.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</si>
</sst>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4"/>
      <color indexed="17"/>
      <name val="Arial"/>
      <family val="2"/>
    </font>
    <font>
      <b/>
      <sz val="10"/>
      <color rgb="FF177478"/>
      <name val="Arial"/>
      <family val="2"/>
    </font>
    <font>
      <b/>
      <sz val="11"/>
      <color rgb="FFFF0000"/>
      <name val="Calibri"/>
      <family val="2"/>
      <scheme val="minor"/>
    </font>
    <font>
      <sz val="8"/>
      <color rgb="FFC41E4A"/>
      <name val="Arial"/>
      <family val="2"/>
    </font>
    <font>
      <b/>
      <sz val="18"/>
      <color rgb="FF0A6E46"/>
      <name val="Arial"/>
      <family val="2"/>
    </font>
    <font>
      <b/>
      <sz val="12"/>
      <color theme="0" tint="-0.499984740745262"/>
      <name val="Arial Black"/>
      <family val="2"/>
    </font>
    <font>
      <b/>
      <sz val="12"/>
      <color rgb="FF0A6E46"/>
      <name val="Arial"/>
      <family val="2"/>
    </font>
    <font>
      <b/>
      <sz val="16"/>
      <color rgb="FF0A6E46"/>
      <name val="Arial"/>
      <family val="2"/>
    </font>
    <font>
      <b/>
      <sz val="20"/>
      <color rgb="FF0A6E46"/>
      <name val="Arial"/>
      <family val="2"/>
    </font>
    <font>
      <b/>
      <sz val="12"/>
      <color rgb="FF0A6E46"/>
      <name val="Calibri"/>
      <family val="2"/>
      <scheme val="minor"/>
    </font>
    <font>
      <sz val="8"/>
      <color rgb="FFCB521C"/>
      <name val="Arial"/>
      <family val="2"/>
    </font>
    <font>
      <i/>
      <sz val="10"/>
      <color theme="5"/>
      <name val="Arial"/>
      <family val="2"/>
    </font>
    <font>
      <i/>
      <sz val="10"/>
      <color rgb="FFCB521C"/>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theme="9" tint="0.79998168889431442"/>
        <bgColor indexed="64"/>
      </patternFill>
    </fill>
    <fill>
      <patternFill patternType="solid">
        <fgColor rgb="FF0A6E46"/>
        <bgColor indexed="64"/>
      </patternFill>
    </fill>
    <fill>
      <patternFill patternType="solid">
        <fgColor rgb="FFC2DBD1"/>
        <bgColor indexed="64"/>
      </patternFill>
    </fill>
    <fill>
      <patternFill patternType="solid">
        <fgColor rgb="FFC2DBD1"/>
        <bgColor indexed="26"/>
      </patternFill>
    </fill>
    <fill>
      <patternFill patternType="solid">
        <fgColor rgb="FF85B7A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249977111117893"/>
        <bgColor indexed="64"/>
      </patternFill>
    </fill>
    <fill>
      <patternFill patternType="solid">
        <fgColor rgb="FF479274"/>
        <bgColor indexed="64"/>
      </patternFill>
    </fill>
    <fill>
      <patternFill patternType="gray0625">
        <bgColor rgb="FFC2DBD1"/>
      </patternFill>
    </fill>
    <fill>
      <patternFill patternType="solid">
        <fgColor rgb="FFADECA2"/>
        <bgColor indexed="64"/>
      </patternFill>
    </fill>
  </fills>
  <borders count="7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thin">
        <color rgb="FF85B7A2"/>
      </left>
      <right style="thin">
        <color rgb="FF85B7A2"/>
      </right>
      <top style="thin">
        <color rgb="FF85B7A2"/>
      </top>
      <bottom style="thin">
        <color rgb="FF85B7A2"/>
      </bottom>
      <diagonal/>
    </border>
    <border>
      <left style="thin">
        <color rgb="FF85B7A2"/>
      </left>
      <right/>
      <top style="thin">
        <color rgb="FF85B7A2"/>
      </top>
      <bottom style="thin">
        <color rgb="FF85B7A2"/>
      </bottom>
      <diagonal/>
    </border>
    <border>
      <left/>
      <right/>
      <top style="thin">
        <color rgb="FF85B7A2"/>
      </top>
      <bottom style="thin">
        <color rgb="FF85B7A2"/>
      </bottom>
      <diagonal/>
    </border>
    <border>
      <left/>
      <right style="thin">
        <color rgb="FF85B7A2"/>
      </right>
      <top style="thin">
        <color rgb="FF85B7A2"/>
      </top>
      <bottom style="thin">
        <color rgb="FF85B7A2"/>
      </bottom>
      <diagonal/>
    </border>
    <border>
      <left style="thin">
        <color rgb="FF85B7A2"/>
      </left>
      <right/>
      <top style="thin">
        <color rgb="FF85B7A2"/>
      </top>
      <bottom/>
      <diagonal/>
    </border>
    <border>
      <left/>
      <right/>
      <top style="thin">
        <color rgb="FF85B7A2"/>
      </top>
      <bottom/>
      <diagonal/>
    </border>
    <border>
      <left/>
      <right style="thin">
        <color rgb="FF85B7A2"/>
      </right>
      <top style="thin">
        <color rgb="FF85B7A2"/>
      </top>
      <bottom/>
      <diagonal/>
    </border>
    <border>
      <left style="thin">
        <color rgb="FF85B7A2"/>
      </left>
      <right/>
      <top/>
      <bottom style="thin">
        <color rgb="FF85B7A2"/>
      </bottom>
      <diagonal/>
    </border>
    <border>
      <left/>
      <right/>
      <top/>
      <bottom style="thin">
        <color rgb="FF85B7A2"/>
      </bottom>
      <diagonal/>
    </border>
    <border>
      <left/>
      <right style="thin">
        <color rgb="FF85B7A2"/>
      </right>
      <top/>
      <bottom style="thin">
        <color rgb="FF85B7A2"/>
      </bottom>
      <diagonal/>
    </border>
    <border>
      <left style="thin">
        <color rgb="FF85B7A2"/>
      </left>
      <right/>
      <top/>
      <bottom/>
      <diagonal/>
    </border>
    <border>
      <left/>
      <right style="thin">
        <color rgb="FF85B7A2"/>
      </right>
      <top/>
      <bottom/>
      <diagonal/>
    </border>
    <border>
      <left style="medium">
        <color rgb="FF85B7A2"/>
      </left>
      <right style="medium">
        <color rgb="FF85B7A2"/>
      </right>
      <top style="medium">
        <color rgb="FF85B7A2"/>
      </top>
      <bottom style="medium">
        <color rgb="FF85B7A2"/>
      </bottom>
      <diagonal/>
    </border>
    <border>
      <left/>
      <right/>
      <top style="thin">
        <color theme="0" tint="-0.14999847407452621"/>
      </top>
      <bottom/>
      <diagonal/>
    </border>
    <border>
      <left style="medium">
        <color rgb="FF0A6E46"/>
      </left>
      <right/>
      <top style="medium">
        <color rgb="FF0A6E46"/>
      </top>
      <bottom/>
      <diagonal/>
    </border>
    <border>
      <left/>
      <right/>
      <top style="medium">
        <color rgb="FF0A6E46"/>
      </top>
      <bottom/>
      <diagonal/>
    </border>
    <border>
      <left/>
      <right style="medium">
        <color rgb="FF0A6E46"/>
      </right>
      <top style="medium">
        <color rgb="FF0A6E46"/>
      </top>
      <bottom/>
      <diagonal/>
    </border>
    <border>
      <left style="medium">
        <color rgb="FF0A6E46"/>
      </left>
      <right/>
      <top/>
      <bottom/>
      <diagonal/>
    </border>
    <border>
      <left/>
      <right style="medium">
        <color rgb="FF0A6E46"/>
      </right>
      <top/>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0A6E46"/>
      </left>
      <right/>
      <top/>
      <bottom style="medium">
        <color rgb="FF0A6E46"/>
      </bottom>
      <diagonal/>
    </border>
    <border>
      <left/>
      <right/>
      <top/>
      <bottom style="medium">
        <color rgb="FF0A6E46"/>
      </bottom>
      <diagonal/>
    </border>
    <border>
      <left/>
      <right style="medium">
        <color rgb="FF0A6E46"/>
      </right>
      <top/>
      <bottom style="medium">
        <color rgb="FF0A6E46"/>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40">
    <xf numFmtId="0" fontId="0" fillId="0" borderId="0" xfId="0"/>
    <xf numFmtId="0" fontId="0" fillId="2" borderId="0" xfId="0"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18" fillId="2" borderId="0" xfId="0" applyFont="1" applyFill="1" applyAlignment="1">
      <alignment vertical="center"/>
    </xf>
    <xf numFmtId="0" fontId="9" fillId="2" borderId="0" xfId="0" applyFont="1" applyFill="1" applyAlignment="1">
      <alignment vertical="center"/>
    </xf>
    <xf numFmtId="0" fontId="8" fillId="2" borderId="0" xfId="0" applyFont="1" applyFill="1" applyAlignment="1">
      <alignment vertical="center"/>
    </xf>
    <xf numFmtId="167" fontId="21" fillId="3" borderId="0" xfId="0" applyNumberFormat="1" applyFont="1" applyFill="1" applyAlignment="1">
      <alignment vertical="center"/>
    </xf>
    <xf numFmtId="167" fontId="0" fillId="3" borderId="0" xfId="0" applyNumberFormat="1" applyFill="1" applyAlignment="1">
      <alignment horizontal="center" vertical="center"/>
    </xf>
    <xf numFmtId="0" fontId="22" fillId="2" borderId="0" xfId="0" applyFont="1" applyFill="1" applyAlignment="1">
      <alignment horizontal="center" vertical="center"/>
    </xf>
    <xf numFmtId="0" fontId="0" fillId="2" borderId="0" xfId="0" applyFill="1" applyAlignment="1">
      <alignment horizontal="left" vertical="center"/>
    </xf>
    <xf numFmtId="0" fontId="12" fillId="2" borderId="0" xfId="0" applyFont="1" applyFill="1"/>
    <xf numFmtId="0" fontId="19" fillId="2" borderId="0" xfId="0" applyFont="1" applyFill="1"/>
    <xf numFmtId="0" fontId="20" fillId="2" borderId="0" xfId="0" applyFont="1" applyFill="1"/>
    <xf numFmtId="0" fontId="10" fillId="2" borderId="0" xfId="0" applyFont="1" applyFill="1" applyAlignment="1">
      <alignment vertical="center"/>
    </xf>
    <xf numFmtId="0" fontId="24" fillId="2" borderId="0" xfId="0" applyFont="1" applyFill="1" applyAlignment="1">
      <alignment wrapText="1"/>
    </xf>
    <xf numFmtId="0" fontId="25" fillId="2" borderId="0" xfId="0" applyFont="1" applyFill="1" applyAlignment="1">
      <alignment wrapText="1"/>
    </xf>
    <xf numFmtId="0" fontId="21" fillId="2" borderId="0" xfId="0" applyFont="1" applyFill="1" applyAlignment="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Alignment="1">
      <alignment wrapText="1"/>
    </xf>
    <xf numFmtId="0" fontId="26" fillId="2" borderId="0" xfId="0" applyFont="1" applyFill="1" applyAlignment="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Alignment="1">
      <alignment horizontal="left" vertical="center" wrapText="1"/>
    </xf>
    <xf numFmtId="0" fontId="0" fillId="2" borderId="3" xfId="0" applyFill="1" applyBorder="1" applyAlignment="1">
      <alignment vertical="center"/>
    </xf>
    <xf numFmtId="0" fontId="0" fillId="2" borderId="4" xfId="0" applyFill="1" applyBorder="1" applyAlignment="1">
      <alignment vertical="center"/>
    </xf>
    <xf numFmtId="0" fontId="48" fillId="2" borderId="5" xfId="0" applyFont="1" applyFill="1" applyBorder="1" applyAlignment="1">
      <alignment vertical="center"/>
    </xf>
    <xf numFmtId="0" fontId="2" fillId="2" borderId="0" xfId="0" applyFont="1" applyFill="1" applyAlignment="1">
      <alignment vertical="top" wrapText="1"/>
    </xf>
    <xf numFmtId="0" fontId="2" fillId="2" borderId="6" xfId="0" applyFont="1" applyFill="1" applyBorder="1" applyAlignment="1">
      <alignment vertical="top" wrapText="1"/>
    </xf>
    <xf numFmtId="0" fontId="23" fillId="2" borderId="5" xfId="0" applyFont="1" applyFill="1" applyBorder="1" applyAlignment="1">
      <alignment horizontal="center"/>
    </xf>
    <xf numFmtId="0" fontId="29" fillId="2" borderId="0" xfId="0" applyFont="1" applyFill="1"/>
    <xf numFmtId="0" fontId="0" fillId="2" borderId="6" xfId="0" applyFill="1" applyBorder="1" applyAlignment="1">
      <alignment vertical="center"/>
    </xf>
    <xf numFmtId="0" fontId="23" fillId="2" borderId="0" xfId="0" applyFont="1" applyFill="1" applyAlignment="1">
      <alignment horizontal="center" vertical="center"/>
    </xf>
    <xf numFmtId="0" fontId="0" fillId="2" borderId="0" xfId="0" applyFill="1" applyAlignment="1">
      <alignment horizontal="center" vertical="center"/>
    </xf>
    <xf numFmtId="0" fontId="26" fillId="2" borderId="0" xfId="0" applyFont="1" applyFill="1" applyAlignment="1">
      <alignment horizontal="center" vertical="center"/>
    </xf>
    <xf numFmtId="0" fontId="0" fillId="2" borderId="0" xfId="0" applyFill="1"/>
    <xf numFmtId="0" fontId="30" fillId="2" borderId="5" xfId="0" applyFont="1" applyFill="1" applyBorder="1"/>
    <xf numFmtId="0" fontId="31" fillId="2" borderId="0" xfId="0" applyFont="1" applyFill="1" applyAlignment="1">
      <alignment vertical="center"/>
    </xf>
    <xf numFmtId="0" fontId="32" fillId="2" borderId="0" xfId="0" applyFont="1" applyFill="1"/>
    <xf numFmtId="0" fontId="33" fillId="2" borderId="8" xfId="0" applyFont="1" applyFill="1" applyBorder="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9" fillId="2" borderId="0" xfId="0" applyFont="1" applyFill="1"/>
    <xf numFmtId="0" fontId="28" fillId="2" borderId="10" xfId="0" applyFont="1" applyFill="1" applyBorder="1"/>
    <xf numFmtId="0" fontId="28" fillId="2" borderId="3" xfId="0" applyFont="1" applyFill="1" applyBorder="1"/>
    <xf numFmtId="0" fontId="2" fillId="2" borderId="5" xfId="0" applyFont="1" applyFill="1" applyBorder="1" applyAlignment="1">
      <alignment vertical="center"/>
    </xf>
    <xf numFmtId="0" fontId="2" fillId="2" borderId="5" xfId="0" applyFont="1" applyFill="1" applyBorder="1" applyAlignment="1">
      <alignment horizontal="center"/>
    </xf>
    <xf numFmtId="0" fontId="2" fillId="2" borderId="0" xfId="0" applyFont="1" applyFill="1" applyAlignment="1">
      <alignment horizontal="center"/>
    </xf>
    <xf numFmtId="0" fontId="0" fillId="2" borderId="6" xfId="0" applyFill="1" applyBorder="1" applyAlignment="1">
      <alignment horizontal="center" vertical="center"/>
    </xf>
    <xf numFmtId="0" fontId="9" fillId="2" borderId="7" xfId="0" applyFont="1" applyFill="1" applyBorder="1"/>
    <xf numFmtId="0" fontId="9" fillId="2" borderId="8" xfId="0" applyFont="1" applyFill="1" applyBorder="1"/>
    <xf numFmtId="0" fontId="0" fillId="2" borderId="8" xfId="0" applyFill="1" applyBorder="1" applyAlignment="1">
      <alignment vertical="center"/>
    </xf>
    <xf numFmtId="0" fontId="0" fillId="2" borderId="9" xfId="0" applyFill="1" applyBorder="1" applyAlignment="1">
      <alignment vertical="center"/>
    </xf>
    <xf numFmtId="164" fontId="37" fillId="2" borderId="0" xfId="0" applyNumberFormat="1" applyFont="1" applyFill="1" applyAlignment="1">
      <alignment vertical="center"/>
    </xf>
    <xf numFmtId="164" fontId="36" fillId="2" borderId="0" xfId="0" applyNumberFormat="1" applyFont="1" applyFill="1" applyAlignment="1">
      <alignment vertical="center"/>
    </xf>
    <xf numFmtId="164" fontId="38" fillId="2" borderId="0" xfId="0" applyNumberFormat="1" applyFont="1" applyFill="1" applyAlignment="1">
      <alignment vertical="center"/>
    </xf>
    <xf numFmtId="0" fontId="36" fillId="2" borderId="0" xfId="0" applyFont="1" applyFill="1" applyAlignment="1">
      <alignment horizontal="center" vertical="center"/>
    </xf>
    <xf numFmtId="0" fontId="37" fillId="2" borderId="0" xfId="0" applyFont="1" applyFill="1" applyAlignment="1">
      <alignment vertical="center"/>
    </xf>
    <xf numFmtId="0" fontId="36" fillId="2" borderId="0" xfId="0" applyFont="1" applyFill="1" applyAlignment="1">
      <alignment vertical="center"/>
    </xf>
    <xf numFmtId="0" fontId="39" fillId="2" borderId="0" xfId="0" applyFont="1" applyFill="1"/>
    <xf numFmtId="0" fontId="40" fillId="2" borderId="0" xfId="0" applyFont="1" applyFill="1" applyAlignment="1">
      <alignment horizontal="center"/>
    </xf>
    <xf numFmtId="0" fontId="23" fillId="2" borderId="5" xfId="0" applyFont="1" applyFill="1" applyBorder="1" applyAlignment="1">
      <alignment horizontal="center" vertical="center"/>
    </xf>
    <xf numFmtId="0" fontId="50" fillId="2" borderId="0" xfId="0" applyFont="1" applyFill="1" applyAlignment="1">
      <alignment vertical="center"/>
    </xf>
    <xf numFmtId="0" fontId="10" fillId="2" borderId="5" xfId="0" applyFont="1" applyFill="1" applyBorder="1" applyAlignment="1">
      <alignment vertical="center"/>
    </xf>
    <xf numFmtId="0" fontId="21" fillId="0" borderId="2" xfId="0" applyFont="1" applyBorder="1" applyAlignment="1">
      <alignment horizontal="center" vertical="center"/>
    </xf>
    <xf numFmtId="0" fontId="14" fillId="2" borderId="0" xfId="0" applyFont="1" applyFill="1" applyAlignment="1">
      <alignment horizontal="center" vertical="center"/>
    </xf>
    <xf numFmtId="0" fontId="17" fillId="2" borderId="0" xfId="0" applyFont="1" applyFill="1" applyAlignment="1">
      <alignment horizontal="center" vertical="center"/>
    </xf>
    <xf numFmtId="164" fontId="36" fillId="2" borderId="0" xfId="0" applyNumberFormat="1" applyFont="1" applyFill="1" applyAlignment="1">
      <alignment horizontal="left" vertical="center"/>
    </xf>
    <xf numFmtId="0" fontId="8" fillId="2" borderId="0" xfId="0" applyFont="1" applyFill="1" applyAlignment="1">
      <alignment horizontal="left"/>
    </xf>
    <xf numFmtId="0" fontId="45" fillId="0" borderId="0" xfId="0" applyFont="1" applyAlignment="1">
      <alignment horizontal="center" vertical="center"/>
    </xf>
    <xf numFmtId="0" fontId="53" fillId="0" borderId="0" xfId="0" applyFont="1" applyAlignment="1">
      <alignment horizontal="center" vertical="center"/>
    </xf>
    <xf numFmtId="44" fontId="0" fillId="0" borderId="2" xfId="0" applyNumberFormat="1" applyBorder="1" applyAlignment="1" applyProtection="1">
      <alignment horizontal="center" vertical="center"/>
      <protection locked="0"/>
    </xf>
    <xf numFmtId="0" fontId="58" fillId="2" borderId="0" xfId="0" applyFont="1" applyFill="1" applyAlignment="1">
      <alignment vertical="center"/>
    </xf>
    <xf numFmtId="0" fontId="58" fillId="2" borderId="0" xfId="0" applyFont="1" applyFill="1" applyAlignment="1">
      <alignment horizontal="right" vertical="center"/>
    </xf>
    <xf numFmtId="0" fontId="58" fillId="2" borderId="3" xfId="0" applyFont="1" applyFill="1" applyBorder="1" applyAlignment="1">
      <alignment vertical="center"/>
    </xf>
    <xf numFmtId="0" fontId="58" fillId="2" borderId="4" xfId="0" applyFont="1" applyFill="1" applyBorder="1" applyAlignment="1">
      <alignment vertical="center"/>
    </xf>
    <xf numFmtId="0" fontId="58" fillId="2" borderId="5" xfId="0" applyFont="1" applyFill="1" applyBorder="1" applyAlignment="1">
      <alignment vertical="center"/>
    </xf>
    <xf numFmtId="0" fontId="58" fillId="2" borderId="6" xfId="0" applyFont="1" applyFill="1" applyBorder="1" applyAlignment="1">
      <alignment vertical="center"/>
    </xf>
    <xf numFmtId="0" fontId="0" fillId="2" borderId="7" xfId="0" applyFill="1" applyBorder="1" applyAlignment="1">
      <alignment vertical="center"/>
    </xf>
    <xf numFmtId="0" fontId="15" fillId="2" borderId="0" xfId="0" applyFont="1" applyFill="1" applyAlignment="1">
      <alignment vertical="center"/>
    </xf>
    <xf numFmtId="0" fontId="7" fillId="2" borderId="0" xfId="0" applyFont="1" applyFill="1" applyAlignment="1">
      <alignment horizontal="center" vertical="center"/>
    </xf>
    <xf numFmtId="0" fontId="56" fillId="0" borderId="10" xfId="0" applyFont="1" applyBorder="1" applyAlignment="1">
      <alignment vertical="center"/>
    </xf>
    <xf numFmtId="0" fontId="9" fillId="2" borderId="2" xfId="0" applyFont="1" applyFill="1" applyBorder="1" applyAlignment="1">
      <alignment horizontal="center" vertical="center"/>
    </xf>
    <xf numFmtId="0" fontId="0" fillId="2" borderId="5" xfId="0" applyFill="1" applyBorder="1" applyAlignment="1">
      <alignment vertical="center"/>
    </xf>
    <xf numFmtId="0" fontId="11" fillId="2" borderId="0" xfId="0" applyFont="1" applyFill="1" applyAlignment="1">
      <alignment horizontal="center" vertical="center"/>
    </xf>
    <xf numFmtId="0" fontId="0" fillId="0" borderId="0" xfId="0" applyAlignment="1">
      <alignment vertical="center"/>
    </xf>
    <xf numFmtId="0" fontId="2" fillId="2" borderId="0" xfId="0" applyFont="1" applyFill="1" applyAlignment="1">
      <alignment horizontal="right" vertical="center"/>
    </xf>
    <xf numFmtId="0" fontId="35" fillId="2" borderId="0" xfId="0" applyFont="1" applyFill="1" applyAlignment="1">
      <alignment vertical="center"/>
    </xf>
    <xf numFmtId="0" fontId="2" fillId="2" borderId="0" xfId="0" applyFont="1" applyFill="1" applyAlignment="1">
      <alignment vertical="center"/>
    </xf>
    <xf numFmtId="167" fontId="18" fillId="3" borderId="2" xfId="0" applyNumberFormat="1" applyFont="1" applyFill="1" applyBorder="1" applyAlignment="1">
      <alignment horizontal="center" vertical="center"/>
    </xf>
    <xf numFmtId="164" fontId="0" fillId="2" borderId="0" xfId="0" applyNumberFormat="1" applyFill="1" applyAlignment="1">
      <alignment vertical="center"/>
    </xf>
    <xf numFmtId="44" fontId="59" fillId="2" borderId="0" xfId="1" applyFont="1" applyFill="1" applyBorder="1" applyAlignment="1" applyProtection="1">
      <alignment horizontal="center" vertical="center" wrapText="1"/>
    </xf>
    <xf numFmtId="0" fontId="43" fillId="2" borderId="0" xfId="0" applyFont="1" applyFill="1" applyAlignment="1">
      <alignment horizontal="center" vertical="center"/>
    </xf>
    <xf numFmtId="0" fontId="56" fillId="2" borderId="5" xfId="0" applyFont="1" applyFill="1" applyBorder="1" applyAlignment="1">
      <alignment vertical="center"/>
    </xf>
    <xf numFmtId="0" fontId="23" fillId="2" borderId="0" xfId="0" applyFont="1" applyFill="1" applyAlignment="1">
      <alignment vertical="center"/>
    </xf>
    <xf numFmtId="44" fontId="21" fillId="4" borderId="0" xfId="1" applyFont="1" applyFill="1" applyBorder="1" applyAlignment="1" applyProtection="1">
      <alignment horizontal="center" vertical="center" wrapText="1"/>
    </xf>
    <xf numFmtId="44" fontId="58" fillId="4" borderId="0"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0" fontId="62" fillId="9" borderId="36" xfId="0" applyFont="1" applyFill="1" applyBorder="1"/>
    <xf numFmtId="44" fontId="2" fillId="4" borderId="0" xfId="1" applyFont="1" applyFill="1" applyBorder="1" applyAlignment="1" applyProtection="1">
      <alignment horizontal="center" vertical="center" wrapText="1"/>
    </xf>
    <xf numFmtId="166" fontId="10" fillId="2" borderId="37" xfId="0" applyNumberFormat="1" applyFont="1" applyFill="1" applyBorder="1" applyAlignment="1">
      <alignment horizontal="center" vertical="center" wrapText="1"/>
    </xf>
    <xf numFmtId="9" fontId="56" fillId="2" borderId="2" xfId="0" applyNumberFormat="1" applyFont="1" applyFill="1" applyBorder="1" applyAlignment="1">
      <alignment vertical="center"/>
    </xf>
    <xf numFmtId="44" fontId="56" fillId="2" borderId="2" xfId="0" applyNumberFormat="1" applyFont="1" applyFill="1" applyBorder="1" applyAlignment="1">
      <alignment vertical="center"/>
    </xf>
    <xf numFmtId="0" fontId="18" fillId="2" borderId="0" xfId="0" applyFont="1" applyFill="1" applyAlignment="1">
      <alignment horizontal="right" vertical="center" wrapText="1"/>
    </xf>
    <xf numFmtId="164" fontId="0" fillId="10" borderId="2" xfId="0" applyNumberFormat="1" applyFill="1" applyBorder="1" applyAlignment="1">
      <alignment horizontal="center" vertical="center"/>
    </xf>
    <xf numFmtId="44" fontId="0" fillId="10"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0" fontId="46" fillId="4" borderId="0" xfId="0" applyFont="1" applyFill="1"/>
    <xf numFmtId="0" fontId="47" fillId="4" borderId="0" xfId="0" applyFont="1" applyFill="1" applyAlignment="1">
      <alignment horizontal="left" vertical="center" wrapText="1"/>
    </xf>
    <xf numFmtId="0" fontId="46" fillId="4" borderId="0" xfId="0" applyFont="1" applyFill="1" applyAlignment="1">
      <alignment vertical="center" wrapText="1"/>
    </xf>
    <xf numFmtId="0" fontId="62" fillId="4" borderId="0" xfId="0" applyFont="1" applyFill="1"/>
    <xf numFmtId="0" fontId="94" fillId="4" borderId="0" xfId="0" applyFont="1" applyFill="1" applyAlignment="1">
      <alignment horizontal="right" vertical="center"/>
    </xf>
    <xf numFmtId="0" fontId="62" fillId="4" borderId="0" xfId="0" applyFont="1" applyFill="1" applyAlignment="1">
      <alignment vertical="center"/>
    </xf>
    <xf numFmtId="0" fontId="95" fillId="4" borderId="0" xfId="0" applyFont="1" applyFill="1"/>
    <xf numFmtId="164" fontId="62" fillId="4" borderId="0" xfId="0" applyNumberFormat="1" applyFont="1" applyFill="1"/>
    <xf numFmtId="0" fontId="63" fillId="4" borderId="0" xfId="0" applyFont="1" applyFill="1" applyAlignment="1">
      <alignment vertical="center" wrapText="1"/>
    </xf>
    <xf numFmtId="0" fontId="94" fillId="4" borderId="0" xfId="0" applyFont="1" applyFill="1" applyAlignment="1">
      <alignment horizontal="center" vertical="center"/>
    </xf>
    <xf numFmtId="0" fontId="62" fillId="4" borderId="0" xfId="0" applyFont="1" applyFill="1" applyAlignment="1">
      <alignment horizontal="left" vertical="center"/>
    </xf>
    <xf numFmtId="0" fontId="67" fillId="4" borderId="0" xfId="0" applyFont="1" applyFill="1" applyAlignment="1">
      <alignment horizontal="center" vertical="center"/>
    </xf>
    <xf numFmtId="0" fontId="2" fillId="4" borderId="0" xfId="0" applyFont="1" applyFill="1" applyAlignment="1">
      <alignment horizontal="center" vertical="center"/>
    </xf>
    <xf numFmtId="0" fontId="68" fillId="4" borderId="0" xfId="0" applyFont="1" applyFill="1"/>
    <xf numFmtId="0" fontId="69" fillId="4" borderId="0" xfId="0" applyFont="1" applyFill="1"/>
    <xf numFmtId="0" fontId="2" fillId="4" borderId="0" xfId="0" applyFont="1" applyFill="1"/>
    <xf numFmtId="0" fontId="70" fillId="4" borderId="0" xfId="0" applyFont="1" applyFill="1" applyAlignment="1">
      <alignment vertical="center" wrapText="1"/>
    </xf>
    <xf numFmtId="0" fontId="71" fillId="4" borderId="0" xfId="0" applyFont="1" applyFill="1" applyAlignment="1">
      <alignment vertical="center" wrapText="1"/>
    </xf>
    <xf numFmtId="0" fontId="9" fillId="4" borderId="0" xfId="0" applyFont="1" applyFill="1" applyAlignment="1">
      <alignment horizontal="center" vertical="center"/>
    </xf>
    <xf numFmtId="0" fontId="0" fillId="4" borderId="0" xfId="0" applyFill="1" applyAlignment="1">
      <alignment horizontal="center" vertical="center"/>
    </xf>
    <xf numFmtId="0" fontId="7" fillId="4" borderId="0" xfId="0" applyFont="1" applyFill="1"/>
    <xf numFmtId="0" fontId="0" fillId="4" borderId="0" xfId="0" applyFill="1"/>
    <xf numFmtId="165" fontId="0" fillId="4" borderId="0" xfId="0" applyNumberFormat="1" applyFill="1" applyAlignment="1">
      <alignment vertical="center"/>
    </xf>
    <xf numFmtId="0" fontId="0" fillId="4" borderId="0" xfId="0" applyFill="1" applyAlignment="1">
      <alignment horizontal="left"/>
    </xf>
    <xf numFmtId="0" fontId="8" fillId="4" borderId="0" xfId="0" applyFont="1" applyFill="1"/>
    <xf numFmtId="0" fontId="2" fillId="4" borderId="0" xfId="0" applyFont="1" applyFill="1" applyAlignment="1">
      <alignment horizontal="left"/>
    </xf>
    <xf numFmtId="0" fontId="34" fillId="4" borderId="0" xfId="0" applyFont="1" applyFill="1"/>
    <xf numFmtId="0" fontId="34" fillId="7" borderId="0" xfId="0" applyFont="1" applyFill="1"/>
    <xf numFmtId="0" fontId="34" fillId="4" borderId="0" xfId="0" applyFont="1" applyFill="1" applyAlignment="1">
      <alignment vertical="top"/>
    </xf>
    <xf numFmtId="0" fontId="73" fillId="4" borderId="0" xfId="0" applyFont="1" applyFill="1" applyAlignment="1">
      <alignment vertical="top"/>
    </xf>
    <xf numFmtId="0" fontId="0" fillId="4" borderId="0" xfId="0" applyFill="1" applyAlignment="1">
      <alignment vertical="center" wrapText="1"/>
    </xf>
    <xf numFmtId="164" fontId="75" fillId="4" borderId="0" xfId="0" applyNumberFormat="1" applyFont="1" applyFill="1" applyAlignment="1">
      <alignment vertical="top"/>
    </xf>
    <xf numFmtId="0" fontId="78" fillId="4" borderId="0" xfId="0" applyFont="1" applyFill="1" applyAlignment="1">
      <alignment horizontal="center" vertical="center"/>
    </xf>
    <xf numFmtId="0" fontId="79" fillId="4" borderId="0" xfId="0" applyFont="1" applyFill="1" applyAlignment="1">
      <alignment horizontal="center"/>
    </xf>
    <xf numFmtId="0" fontId="1" fillId="4" borderId="0" xfId="0" applyFont="1" applyFill="1" applyAlignment="1">
      <alignment horizontal="right"/>
    </xf>
    <xf numFmtId="0" fontId="99" fillId="4" borderId="0" xfId="0" applyFont="1" applyFill="1" applyAlignment="1">
      <alignment horizontal="center" vertical="center"/>
    </xf>
    <xf numFmtId="0" fontId="99" fillId="4" borderId="0" xfId="0" applyFont="1" applyFill="1" applyAlignment="1">
      <alignment vertical="center"/>
    </xf>
    <xf numFmtId="164" fontId="99" fillId="4" borderId="0" xfId="0" applyNumberFormat="1" applyFont="1" applyFill="1" applyAlignment="1">
      <alignment horizontal="center" vertical="center"/>
    </xf>
    <xf numFmtId="0" fontId="100" fillId="4" borderId="0" xfId="0" applyFont="1" applyFill="1" applyAlignment="1">
      <alignment horizontal="center"/>
    </xf>
    <xf numFmtId="164" fontId="101" fillId="4" borderId="0" xfId="0" applyNumberFormat="1" applyFont="1" applyFill="1" applyAlignment="1">
      <alignment vertical="top"/>
    </xf>
    <xf numFmtId="0" fontId="0" fillId="4" borderId="0" xfId="0" applyFill="1" applyAlignment="1">
      <alignment horizontal="left" vertical="center"/>
    </xf>
    <xf numFmtId="164" fontId="64" fillId="4" borderId="0" xfId="0" applyNumberFormat="1" applyFont="1" applyFill="1" applyAlignment="1">
      <alignment horizontal="center" vertical="center" wrapText="1"/>
    </xf>
    <xf numFmtId="0" fontId="98" fillId="4" borderId="0" xfId="0" applyFont="1" applyFill="1" applyAlignment="1">
      <alignment horizontal="center" vertical="center"/>
    </xf>
    <xf numFmtId="0" fontId="2" fillId="4" borderId="0" xfId="0" applyFont="1" applyFill="1" applyAlignment="1">
      <alignment vertical="center" wrapText="1"/>
    </xf>
    <xf numFmtId="0" fontId="97" fillId="4" borderId="0" xfId="0" applyFont="1" applyFill="1" applyAlignment="1">
      <alignment horizontal="left" vertical="center"/>
    </xf>
    <xf numFmtId="0" fontId="97" fillId="4" borderId="0" xfId="0" applyFont="1" applyFill="1" applyAlignment="1">
      <alignment horizontal="center" vertical="center"/>
    </xf>
    <xf numFmtId="164" fontId="97" fillId="4" borderId="19" xfId="0" applyNumberFormat="1" applyFont="1" applyFill="1" applyBorder="1" applyAlignment="1">
      <alignment horizontal="right" vertical="center"/>
    </xf>
    <xf numFmtId="164" fontId="97" fillId="4" borderId="19" xfId="0" applyNumberFormat="1" applyFont="1" applyFill="1" applyBorder="1" applyAlignment="1">
      <alignment horizontal="center" vertical="center"/>
    </xf>
    <xf numFmtId="0" fontId="97" fillId="4" borderId="0" xfId="0" applyFont="1" applyFill="1" applyAlignment="1">
      <alignment horizontal="right" vertical="center"/>
    </xf>
    <xf numFmtId="0" fontId="79" fillId="4" borderId="0" xfId="0" applyFont="1" applyFill="1" applyAlignment="1">
      <alignment horizontal="center" vertical="center"/>
    </xf>
    <xf numFmtId="164" fontId="79" fillId="4" borderId="0" xfId="0" applyNumberFormat="1" applyFont="1" applyFill="1" applyAlignment="1">
      <alignment vertical="center"/>
    </xf>
    <xf numFmtId="0" fontId="33" fillId="4" borderId="0" xfId="0" applyFont="1" applyFill="1" applyAlignment="1">
      <alignment horizontal="center"/>
    </xf>
    <xf numFmtId="164" fontId="33" fillId="4" borderId="0" xfId="0" applyNumberFormat="1" applyFont="1" applyFill="1" applyAlignment="1">
      <alignment vertical="top"/>
    </xf>
    <xf numFmtId="0" fontId="62" fillId="4" borderId="0" xfId="0" applyFont="1" applyFill="1" applyAlignment="1">
      <alignment horizontal="center" vertical="center"/>
    </xf>
    <xf numFmtId="0" fontId="62" fillId="4" borderId="0" xfId="0" applyFont="1" applyFill="1" applyAlignment="1">
      <alignment vertical="center" wrapText="1"/>
    </xf>
    <xf numFmtId="0" fontId="10" fillId="4" borderId="0" xfId="0" applyFont="1" applyFill="1" applyAlignment="1">
      <alignment horizontal="center" vertical="center"/>
    </xf>
    <xf numFmtId="0" fontId="10" fillId="4" borderId="0" xfId="0" applyFont="1" applyFill="1" applyAlignment="1">
      <alignment horizontal="left" vertical="center" wrapText="1"/>
    </xf>
    <xf numFmtId="0" fontId="60" fillId="4" borderId="0" xfId="0" applyFont="1" applyFill="1" applyAlignment="1">
      <alignment horizontal="left" vertical="top"/>
    </xf>
    <xf numFmtId="0" fontId="7" fillId="4" borderId="0" xfId="0" applyFont="1" applyFill="1" applyAlignment="1">
      <alignment horizontal="center" vertical="center"/>
    </xf>
    <xf numFmtId="0" fontId="46" fillId="4" borderId="0" xfId="0" applyFont="1" applyFill="1" applyAlignment="1">
      <alignment horizontal="center" vertical="center"/>
    </xf>
    <xf numFmtId="0" fontId="83" fillId="4" borderId="0" xfId="0" applyFont="1" applyFill="1" applyAlignment="1">
      <alignment horizontal="center" vertical="center"/>
    </xf>
    <xf numFmtId="0" fontId="46" fillId="4" borderId="0" xfId="0" applyFont="1" applyFill="1" applyAlignment="1">
      <alignment horizontal="center"/>
    </xf>
    <xf numFmtId="0" fontId="85" fillId="4" borderId="19" xfId="0" applyFont="1" applyFill="1" applyBorder="1" applyAlignment="1">
      <alignment horizontal="center" vertical="center"/>
    </xf>
    <xf numFmtId="0" fontId="85" fillId="4" borderId="0" xfId="0" applyFont="1" applyFill="1" applyAlignment="1">
      <alignment horizontal="center" vertical="center"/>
    </xf>
    <xf numFmtId="0" fontId="52" fillId="4" borderId="0" xfId="0" applyFont="1" applyFill="1" applyAlignment="1">
      <alignment horizontal="center" vertical="center"/>
    </xf>
    <xf numFmtId="0" fontId="86" fillId="4" borderId="0" xfId="0" applyFont="1" applyFill="1" applyAlignment="1">
      <alignment vertical="center"/>
    </xf>
    <xf numFmtId="0" fontId="87" fillId="4" borderId="0" xfId="0" applyFont="1" applyFill="1" applyAlignment="1">
      <alignment horizontal="center" vertical="center"/>
    </xf>
    <xf numFmtId="0" fontId="86" fillId="4" borderId="0" xfId="0" applyFont="1" applyFill="1" applyAlignment="1">
      <alignment horizontal="center" vertical="center"/>
    </xf>
    <xf numFmtId="0" fontId="80" fillId="4" borderId="0" xfId="0" applyFont="1" applyFill="1" applyAlignment="1">
      <alignment vertical="top" wrapText="1"/>
    </xf>
    <xf numFmtId="0" fontId="80" fillId="4" borderId="0" xfId="0" applyFont="1" applyFill="1" applyAlignment="1">
      <alignment horizontal="left" wrapText="1"/>
    </xf>
    <xf numFmtId="0" fontId="7" fillId="4" borderId="0" xfId="0" applyFont="1" applyFill="1" applyAlignment="1">
      <alignment horizontal="center"/>
    </xf>
    <xf numFmtId="0" fontId="80" fillId="4" borderId="19" xfId="0" applyFont="1" applyFill="1" applyBorder="1" applyAlignment="1">
      <alignment vertical="center" wrapText="1"/>
    </xf>
    <xf numFmtId="0" fontId="80" fillId="4" borderId="0" xfId="0" applyFont="1" applyFill="1" applyAlignment="1">
      <alignment vertical="center" wrapText="1"/>
    </xf>
    <xf numFmtId="0" fontId="85" fillId="4" borderId="0" xfId="0" applyFont="1" applyFill="1" applyAlignment="1">
      <alignment vertical="center"/>
    </xf>
    <xf numFmtId="0" fontId="84" fillId="4" borderId="19" xfId="0" applyFont="1" applyFill="1" applyBorder="1" applyAlignment="1">
      <alignment horizontal="center" vertical="center"/>
    </xf>
    <xf numFmtId="0" fontId="85" fillId="4" borderId="0" xfId="0" applyFont="1" applyFill="1" applyAlignment="1">
      <alignment horizontal="left" vertical="center"/>
    </xf>
    <xf numFmtId="0" fontId="85" fillId="4" borderId="0" xfId="0" applyFont="1" applyFill="1"/>
    <xf numFmtId="0" fontId="85" fillId="4" borderId="10" xfId="0" applyFont="1" applyFill="1" applyBorder="1" applyAlignment="1">
      <alignment horizontal="left" vertical="center"/>
    </xf>
    <xf numFmtId="0" fontId="85" fillId="4" borderId="3" xfId="0" applyFont="1" applyFill="1" applyBorder="1" applyAlignment="1">
      <alignment horizontal="center" vertical="center"/>
    </xf>
    <xf numFmtId="0" fontId="85" fillId="4" borderId="4" xfId="0" applyFont="1" applyFill="1" applyBorder="1" applyAlignment="1">
      <alignment horizontal="center" vertical="center"/>
    </xf>
    <xf numFmtId="0" fontId="85" fillId="4" borderId="7" xfId="0" applyFont="1" applyFill="1" applyBorder="1" applyAlignment="1">
      <alignment horizontal="left" vertical="center"/>
    </xf>
    <xf numFmtId="0" fontId="85" fillId="4" borderId="8" xfId="0" applyFont="1" applyFill="1" applyBorder="1" applyAlignment="1">
      <alignment horizontal="center" vertical="center"/>
    </xf>
    <xf numFmtId="0" fontId="85" fillId="4" borderId="9" xfId="0" applyFont="1" applyFill="1" applyBorder="1" applyAlignment="1">
      <alignment horizontal="center" vertical="center"/>
    </xf>
    <xf numFmtId="0" fontId="85" fillId="4" borderId="0" xfId="0" applyFont="1" applyFill="1" applyAlignment="1">
      <alignment horizontal="left" indent="15"/>
    </xf>
    <xf numFmtId="0" fontId="85" fillId="4" borderId="0" xfId="0" applyFont="1" applyFill="1" applyAlignment="1">
      <alignment horizontal="left"/>
    </xf>
    <xf numFmtId="0" fontId="88" fillId="4" borderId="0" xfId="0" applyFont="1" applyFill="1" applyAlignment="1">
      <alignment horizontal="left" vertical="center"/>
    </xf>
    <xf numFmtId="44" fontId="89" fillId="4" borderId="0" xfId="1" applyFont="1" applyFill="1" applyBorder="1" applyAlignment="1" applyProtection="1">
      <alignment horizontal="left" vertical="center"/>
    </xf>
    <xf numFmtId="44" fontId="85" fillId="4" borderId="0" xfId="1" applyFont="1" applyFill="1" applyBorder="1" applyAlignment="1" applyProtection="1">
      <alignment horizontal="left" vertical="center"/>
    </xf>
    <xf numFmtId="0" fontId="85" fillId="4" borderId="19" xfId="0" applyFont="1" applyFill="1" applyBorder="1" applyAlignment="1">
      <alignment horizontal="left" vertical="center"/>
    </xf>
    <xf numFmtId="0" fontId="23" fillId="2" borderId="5" xfId="0" applyFont="1" applyFill="1" applyBorder="1" applyAlignment="1">
      <alignment vertical="center"/>
    </xf>
    <xf numFmtId="0" fontId="2" fillId="5" borderId="5" xfId="0" applyFont="1" applyFill="1" applyBorder="1" applyAlignment="1">
      <alignment vertical="center"/>
    </xf>
    <xf numFmtId="0" fontId="2" fillId="5" borderId="0" xfId="0" applyFont="1" applyFill="1" applyAlignment="1">
      <alignment horizontal="left" vertical="center"/>
    </xf>
    <xf numFmtId="0" fontId="2" fillId="5" borderId="0" xfId="0" applyFont="1" applyFill="1" applyAlignment="1">
      <alignment horizontal="right" vertical="center"/>
    </xf>
    <xf numFmtId="14" fontId="2" fillId="5" borderId="0" xfId="0" applyNumberFormat="1" applyFont="1" applyFill="1" applyAlignment="1">
      <alignment horizontal="left" vertical="center"/>
    </xf>
    <xf numFmtId="0" fontId="8" fillId="2" borderId="5" xfId="0" applyFont="1" applyFill="1" applyBorder="1" applyAlignment="1">
      <alignment horizontal="left"/>
    </xf>
    <xf numFmtId="0" fontId="8" fillId="2" borderId="6" xfId="0" applyFont="1" applyFill="1" applyBorder="1" applyAlignment="1">
      <alignment horizontal="left"/>
    </xf>
    <xf numFmtId="0" fontId="18" fillId="2" borderId="7" xfId="0" applyFont="1" applyFill="1" applyBorder="1" applyAlignment="1">
      <alignment vertical="center"/>
    </xf>
    <xf numFmtId="0" fontId="18" fillId="2" borderId="8" xfId="0" applyFont="1" applyFill="1" applyBorder="1" applyAlignment="1">
      <alignment vertical="center"/>
    </xf>
    <xf numFmtId="0" fontId="18" fillId="2" borderId="9" xfId="0" applyFont="1" applyFill="1" applyBorder="1" applyAlignment="1">
      <alignment vertical="center"/>
    </xf>
    <xf numFmtId="0" fontId="102" fillId="0" borderId="0" xfId="0" applyFont="1" applyAlignment="1">
      <alignment vertical="center" wrapText="1"/>
    </xf>
    <xf numFmtId="0" fontId="58" fillId="2" borderId="3" xfId="0" applyFont="1" applyFill="1" applyBorder="1" applyAlignment="1">
      <alignment horizontal="center" vertical="center"/>
    </xf>
    <xf numFmtId="0" fontId="58" fillId="2" borderId="0" xfId="0" applyFont="1" applyFill="1" applyAlignment="1">
      <alignment horizontal="center" vertical="center"/>
    </xf>
    <xf numFmtId="0" fontId="0" fillId="2" borderId="8" xfId="0" applyFill="1" applyBorder="1" applyAlignment="1">
      <alignment horizontal="center" vertical="center"/>
    </xf>
    <xf numFmtId="44" fontId="10" fillId="2" borderId="37" xfId="1" applyFont="1" applyFill="1" applyBorder="1" applyAlignment="1" applyProtection="1">
      <alignment horizontal="center" vertical="center" wrapText="1"/>
    </xf>
    <xf numFmtId="0" fontId="2" fillId="2" borderId="0" xfId="0" applyFont="1" applyFill="1" applyAlignment="1">
      <alignment horizontal="center" vertical="top" wrapText="1"/>
    </xf>
    <xf numFmtId="0" fontId="33" fillId="2" borderId="8" xfId="0" applyFont="1" applyFill="1" applyBorder="1" applyAlignment="1">
      <alignment horizontal="center" vertical="center"/>
    </xf>
    <xf numFmtId="0" fontId="33" fillId="2" borderId="0" xfId="0" applyFont="1" applyFill="1" applyAlignment="1">
      <alignment horizontal="center" vertical="center"/>
    </xf>
    <xf numFmtId="0" fontId="9" fillId="2" borderId="0" xfId="0" applyFont="1" applyFill="1" applyAlignment="1">
      <alignment horizontal="center" vertical="center"/>
    </xf>
    <xf numFmtId="0" fontId="0" fillId="2" borderId="3" xfId="0" applyFill="1" applyBorder="1" applyAlignment="1">
      <alignment horizontal="center" vertical="center"/>
    </xf>
    <xf numFmtId="0" fontId="2" fillId="2" borderId="0" xfId="0" applyFont="1" applyFill="1" applyAlignment="1">
      <alignment horizontal="center" vertical="center"/>
    </xf>
    <xf numFmtId="0" fontId="0" fillId="8" borderId="2" xfId="0" applyFill="1" applyBorder="1" applyAlignment="1">
      <alignment horizontal="center" vertical="center" wrapText="1"/>
    </xf>
    <xf numFmtId="0" fontId="45" fillId="0" borderId="2" xfId="0" applyFont="1" applyBorder="1" applyAlignment="1">
      <alignment horizontal="center" vertical="center"/>
    </xf>
    <xf numFmtId="0" fontId="0" fillId="0" borderId="0" xfId="0" applyAlignment="1">
      <alignment horizontal="center"/>
    </xf>
    <xf numFmtId="0" fontId="21" fillId="0" borderId="0" xfId="0" applyFont="1" applyAlignment="1">
      <alignment horizontal="center"/>
    </xf>
    <xf numFmtId="0" fontId="41" fillId="0" borderId="0" xfId="0" applyFont="1" applyAlignment="1">
      <alignment horizontal="center"/>
    </xf>
    <xf numFmtId="44" fontId="42" fillId="0" borderId="2" xfId="4"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2" xfId="0" applyBorder="1" applyAlignment="1" applyProtection="1">
      <alignment horizontal="center" vertical="center"/>
      <protection locked="0"/>
    </xf>
    <xf numFmtId="10" fontId="0" fillId="0" borderId="2" xfId="0" applyNumberFormat="1" applyBorder="1" applyAlignment="1" applyProtection="1">
      <alignment horizontal="center"/>
      <protection locked="0"/>
    </xf>
    <xf numFmtId="0" fontId="0" fillId="0" borderId="5" xfId="0" applyBorder="1" applyAlignment="1">
      <alignment horizontal="center"/>
    </xf>
    <xf numFmtId="0" fontId="21" fillId="0" borderId="2" xfId="0" applyFont="1" applyBorder="1" applyAlignment="1">
      <alignment horizontal="center"/>
    </xf>
    <xf numFmtId="164" fontId="41" fillId="0" borderId="0" xfId="0" applyNumberFormat="1" applyFont="1" applyAlignment="1">
      <alignment horizontal="center"/>
    </xf>
    <xf numFmtId="0" fontId="0" fillId="0" borderId="2" xfId="0" applyBorder="1" applyAlignment="1">
      <alignment horizontal="center"/>
    </xf>
    <xf numFmtId="0" fontId="103" fillId="4" borderId="0" xfId="0" applyFont="1" applyFill="1" applyAlignment="1">
      <alignment horizontal="left" vertical="center"/>
    </xf>
    <xf numFmtId="0" fontId="18" fillId="6" borderId="16" xfId="0" applyFont="1" applyFill="1" applyBorder="1" applyAlignment="1" applyProtection="1">
      <alignment horizontal="center" vertical="center"/>
      <protection locked="0"/>
    </xf>
    <xf numFmtId="0" fontId="107" fillId="4" borderId="0" xfId="0" applyFont="1" applyFill="1" applyAlignment="1">
      <alignment horizontal="left" vertical="center"/>
    </xf>
    <xf numFmtId="0" fontId="0" fillId="0" borderId="2" xfId="0" quotePrefix="1" applyBorder="1" applyAlignment="1" applyProtection="1">
      <alignment horizontal="center"/>
      <protection locked="0"/>
    </xf>
    <xf numFmtId="0" fontId="110" fillId="2" borderId="0" xfId="0" applyFont="1" applyFill="1" applyAlignment="1">
      <alignment vertical="center" wrapText="1"/>
    </xf>
    <xf numFmtId="0" fontId="0" fillId="12" borderId="0" xfId="0" applyFill="1" applyAlignment="1">
      <alignment horizontal="center" vertical="center"/>
    </xf>
    <xf numFmtId="0" fontId="29" fillId="12" borderId="0" xfId="0" applyFont="1" applyFill="1"/>
    <xf numFmtId="0" fontId="72" fillId="12" borderId="0" xfId="0" applyFont="1" applyFill="1"/>
    <xf numFmtId="0" fontId="0" fillId="12" borderId="0" xfId="0" applyFill="1"/>
    <xf numFmtId="0" fontId="71" fillId="12" borderId="0" xfId="0" applyFont="1" applyFill="1" applyAlignment="1">
      <alignment vertical="center" wrapText="1"/>
    </xf>
    <xf numFmtId="0" fontId="10" fillId="12" borderId="0" xfId="0" applyFont="1" applyFill="1" applyAlignment="1">
      <alignment vertical="center"/>
    </xf>
    <xf numFmtId="0" fontId="9" fillId="12" borderId="0" xfId="0" applyFont="1" applyFill="1" applyAlignment="1">
      <alignment vertical="center"/>
    </xf>
    <xf numFmtId="0" fontId="9" fillId="12" borderId="0" xfId="0" applyFont="1" applyFill="1"/>
    <xf numFmtId="166" fontId="0" fillId="13" borderId="0" xfId="0" applyNumberFormat="1" applyFill="1" applyAlignment="1">
      <alignment vertical="center"/>
    </xf>
    <xf numFmtId="0" fontId="1" fillId="12" borderId="0" xfId="0" applyFont="1" applyFill="1"/>
    <xf numFmtId="0" fontId="62" fillId="12" borderId="0" xfId="0" applyFont="1" applyFill="1"/>
    <xf numFmtId="49" fontId="0" fillId="13" borderId="0" xfId="0" applyNumberFormat="1" applyFill="1" applyAlignment="1">
      <alignment vertical="center"/>
    </xf>
    <xf numFmtId="0" fontId="0" fillId="13" borderId="0" xfId="0" applyFill="1"/>
    <xf numFmtId="49" fontId="10" fillId="13" borderId="0" xfId="0" applyNumberFormat="1" applyFont="1" applyFill="1" applyAlignment="1">
      <alignment vertical="center"/>
    </xf>
    <xf numFmtId="0" fontId="10" fillId="12" borderId="0" xfId="0" applyFont="1" applyFill="1"/>
    <xf numFmtId="0" fontId="10" fillId="12" borderId="0" xfId="0" applyFont="1" applyFill="1" applyAlignment="1">
      <alignment horizontal="left" vertical="center"/>
    </xf>
    <xf numFmtId="166" fontId="36" fillId="13" borderId="0" xfId="0" applyNumberFormat="1" applyFont="1" applyFill="1" applyAlignment="1">
      <alignment vertical="center"/>
    </xf>
    <xf numFmtId="166" fontId="10" fillId="13" borderId="0" xfId="0" applyNumberFormat="1" applyFont="1" applyFill="1" applyAlignment="1">
      <alignment vertical="center"/>
    </xf>
    <xf numFmtId="49" fontId="10" fillId="13" borderId="0" xfId="0" applyNumberFormat="1" applyFont="1" applyFill="1" applyAlignment="1">
      <alignment horizontal="left" vertical="center"/>
    </xf>
    <xf numFmtId="0" fontId="10" fillId="13" borderId="0" xfId="0" applyFont="1" applyFill="1" applyAlignment="1" applyProtection="1">
      <alignment vertical="center"/>
      <protection locked="0"/>
    </xf>
    <xf numFmtId="0" fontId="18" fillId="13" borderId="0" xfId="0" applyFont="1" applyFill="1" applyAlignment="1" applyProtection="1">
      <alignment vertical="center"/>
      <protection locked="0"/>
    </xf>
    <xf numFmtId="165" fontId="0" fillId="12" borderId="0" xfId="0" applyNumberFormat="1" applyFill="1" applyAlignment="1">
      <alignment vertical="center"/>
    </xf>
    <xf numFmtId="0" fontId="10" fillId="13" borderId="0" xfId="0" applyFont="1" applyFill="1" applyAlignment="1">
      <alignment vertical="center"/>
    </xf>
    <xf numFmtId="0" fontId="9" fillId="12" borderId="0" xfId="0" applyFont="1" applyFill="1" applyAlignment="1">
      <alignment horizontal="left"/>
    </xf>
    <xf numFmtId="0" fontId="10" fillId="13" borderId="0" xfId="0" applyFont="1" applyFill="1" applyAlignment="1">
      <alignment horizontal="left" vertical="center"/>
    </xf>
    <xf numFmtId="0" fontId="10" fillId="13" borderId="0" xfId="0" applyFont="1" applyFill="1" applyAlignment="1">
      <alignment horizontal="right" vertical="center"/>
    </xf>
    <xf numFmtId="0" fontId="9" fillId="13" borderId="0" xfId="0" applyFont="1" applyFill="1" applyAlignment="1">
      <alignment horizontal="right" vertical="center"/>
    </xf>
    <xf numFmtId="0" fontId="34" fillId="12" borderId="0" xfId="0" applyFont="1" applyFill="1" applyAlignment="1">
      <alignment vertical="top"/>
    </xf>
    <xf numFmtId="0" fontId="103" fillId="13" borderId="0" xfId="0" applyFont="1" applyFill="1" applyAlignment="1">
      <alignment horizontal="left" vertical="center"/>
    </xf>
    <xf numFmtId="0" fontId="34" fillId="12" borderId="0" xfId="0" applyFont="1" applyFill="1"/>
    <xf numFmtId="0" fontId="34" fillId="13" borderId="0" xfId="0" applyFont="1" applyFill="1"/>
    <xf numFmtId="0" fontId="0" fillId="15" borderId="0" xfId="0" applyFill="1" applyAlignment="1">
      <alignment horizontal="center" vertical="center"/>
    </xf>
    <xf numFmtId="0" fontId="29" fillId="15" borderId="0" xfId="0" applyFont="1" applyFill="1"/>
    <xf numFmtId="0" fontId="72" fillId="15" borderId="0" xfId="0" applyFont="1" applyFill="1"/>
    <xf numFmtId="0" fontId="0" fillId="15" borderId="0" xfId="0" applyFill="1"/>
    <xf numFmtId="0" fontId="71" fillId="15" borderId="0" xfId="0" applyFont="1" applyFill="1" applyAlignment="1">
      <alignment vertical="center" wrapText="1"/>
    </xf>
    <xf numFmtId="0" fontId="10" fillId="15" borderId="0" xfId="0" applyFont="1" applyFill="1" applyAlignment="1">
      <alignment vertical="center"/>
    </xf>
    <xf numFmtId="0" fontId="9" fillId="15" borderId="0" xfId="0" applyFont="1" applyFill="1"/>
    <xf numFmtId="166" fontId="0" fillId="16" borderId="0" xfId="0" applyNumberFormat="1" applyFill="1" applyAlignment="1">
      <alignment vertical="center"/>
    </xf>
    <xf numFmtId="0" fontId="1" fillId="15" borderId="0" xfId="0" applyFont="1" applyFill="1"/>
    <xf numFmtId="0" fontId="10" fillId="15" borderId="0" xfId="0" applyFont="1" applyFill="1" applyAlignment="1">
      <alignment horizontal="left" vertical="center"/>
    </xf>
    <xf numFmtId="49" fontId="0" fillId="16" borderId="0" xfId="0" applyNumberFormat="1" applyFill="1" applyAlignment="1">
      <alignment vertical="center"/>
    </xf>
    <xf numFmtId="0" fontId="0" fillId="16" borderId="0" xfId="0" applyFill="1"/>
    <xf numFmtId="0" fontId="106" fillId="15" borderId="0" xfId="0" applyFont="1" applyFill="1" applyAlignment="1">
      <alignment horizontal="left"/>
    </xf>
    <xf numFmtId="49" fontId="10" fillId="16" borderId="0" xfId="0" applyNumberFormat="1" applyFont="1" applyFill="1" applyAlignment="1">
      <alignment horizontal="left" vertical="center"/>
    </xf>
    <xf numFmtId="0" fontId="10" fillId="15" borderId="0" xfId="0" applyFont="1" applyFill="1"/>
    <xf numFmtId="0" fontId="65" fillId="12" borderId="0" xfId="0" applyFont="1" applyFill="1" applyAlignment="1">
      <alignment horizontal="center" vertical="center"/>
    </xf>
    <xf numFmtId="0" fontId="62" fillId="13" borderId="0" xfId="0" applyFont="1" applyFill="1"/>
    <xf numFmtId="0" fontId="62" fillId="12" borderId="0" xfId="0" applyFont="1" applyFill="1" applyAlignment="1">
      <alignment vertical="top"/>
    </xf>
    <xf numFmtId="0" fontId="91" fillId="12" borderId="0" xfId="0" applyFont="1" applyFill="1" applyAlignment="1">
      <alignment vertical="center" wrapText="1"/>
    </xf>
    <xf numFmtId="0" fontId="55" fillId="12" borderId="0" xfId="0" applyFont="1" applyFill="1" applyAlignment="1">
      <alignment horizontal="center" vertical="center"/>
    </xf>
    <xf numFmtId="0" fontId="55" fillId="13" borderId="0" xfId="0" applyFont="1" applyFill="1" applyAlignment="1">
      <alignment horizontal="center" vertical="center"/>
    </xf>
    <xf numFmtId="0" fontId="55" fillId="13" borderId="0" xfId="0" quotePrefix="1" applyFont="1" applyFill="1" applyAlignment="1">
      <alignment horizontal="center" vertical="center"/>
    </xf>
    <xf numFmtId="0" fontId="0" fillId="12" borderId="0" xfId="0" quotePrefix="1" applyFill="1" applyAlignment="1">
      <alignment horizontal="left" vertical="center"/>
    </xf>
    <xf numFmtId="0" fontId="90" fillId="12" borderId="0" xfId="0" applyFont="1" applyFill="1" applyAlignment="1">
      <alignment horizontal="center" vertical="center" wrapText="1"/>
    </xf>
    <xf numFmtId="0" fontId="10" fillId="12" borderId="17" xfId="0" applyFont="1" applyFill="1" applyBorder="1" applyAlignment="1">
      <alignment vertical="center" wrapText="1"/>
    </xf>
    <xf numFmtId="0" fontId="10" fillId="12" borderId="18" xfId="0" applyFont="1" applyFill="1" applyBorder="1" applyAlignment="1">
      <alignment vertical="center" wrapText="1"/>
    </xf>
    <xf numFmtId="164" fontId="21" fillId="12" borderId="18" xfId="1" applyNumberFormat="1" applyFont="1" applyFill="1" applyBorder="1" applyAlignment="1" applyProtection="1">
      <alignment horizontal="center" vertical="center"/>
    </xf>
    <xf numFmtId="0" fontId="74" fillId="12" borderId="23" xfId="0" applyFont="1" applyFill="1" applyBorder="1" applyAlignment="1">
      <alignment horizontal="center" wrapText="1"/>
    </xf>
    <xf numFmtId="0" fontId="2" fillId="12" borderId="20" xfId="0" applyFont="1" applyFill="1" applyBorder="1" applyAlignment="1">
      <alignment horizontal="left" vertical="center" wrapText="1"/>
    </xf>
    <xf numFmtId="0" fontId="2" fillId="12" borderId="0" xfId="0" applyFont="1" applyFill="1" applyAlignment="1">
      <alignment horizontal="left" vertical="center" wrapText="1"/>
    </xf>
    <xf numFmtId="164" fontId="21" fillId="12" borderId="0" xfId="1" applyNumberFormat="1" applyFont="1" applyFill="1" applyBorder="1" applyAlignment="1" applyProtection="1">
      <alignment horizontal="center" vertical="center"/>
    </xf>
    <xf numFmtId="0" fontId="74" fillId="12" borderId="22" xfId="0" applyFont="1" applyFill="1" applyBorder="1" applyAlignment="1">
      <alignment horizontal="center" wrapText="1"/>
    </xf>
    <xf numFmtId="0" fontId="0" fillId="12" borderId="20" xfId="0" applyFill="1" applyBorder="1" applyAlignment="1">
      <alignment horizontal="center" vertical="center"/>
    </xf>
    <xf numFmtId="164" fontId="76" fillId="12" borderId="20" xfId="1" applyNumberFormat="1" applyFont="1" applyFill="1" applyBorder="1" applyAlignment="1" applyProtection="1">
      <alignment horizontal="right" vertical="center" wrapText="1"/>
    </xf>
    <xf numFmtId="164" fontId="21" fillId="12" borderId="20" xfId="1" applyNumberFormat="1" applyFont="1" applyFill="1" applyBorder="1" applyAlignment="1" applyProtection="1">
      <alignment horizontal="center" vertical="center"/>
    </xf>
    <xf numFmtId="0" fontId="62" fillId="12" borderId="0" xfId="0" applyFont="1" applyFill="1" applyAlignment="1">
      <alignment horizontal="left" vertical="center"/>
    </xf>
    <xf numFmtId="0" fontId="71" fillId="12" borderId="22" xfId="0" applyFont="1" applyFill="1" applyBorder="1" applyAlignment="1">
      <alignment vertical="center" wrapText="1"/>
    </xf>
    <xf numFmtId="0" fontId="77" fillId="12" borderId="22" xfId="0" applyFont="1" applyFill="1" applyBorder="1" applyAlignment="1">
      <alignment horizontal="center" vertical="center" wrapText="1"/>
    </xf>
    <xf numFmtId="0" fontId="78" fillId="12" borderId="20" xfId="0" applyFont="1" applyFill="1" applyBorder="1" applyAlignment="1">
      <alignment horizontal="center" vertical="center"/>
    </xf>
    <xf numFmtId="44" fontId="2" fillId="12" borderId="22" xfId="1" applyFont="1" applyFill="1" applyBorder="1" applyAlignment="1" applyProtection="1">
      <alignment vertical="center" wrapText="1"/>
    </xf>
    <xf numFmtId="0" fontId="96" fillId="12" borderId="0" xfId="0" applyFont="1" applyFill="1" applyAlignment="1">
      <alignment vertical="top" wrapText="1"/>
    </xf>
    <xf numFmtId="44" fontId="9" fillId="12" borderId="22" xfId="1" applyFont="1" applyFill="1" applyBorder="1" applyAlignment="1" applyProtection="1">
      <alignment horizontal="center" vertical="center" wrapText="1"/>
    </xf>
    <xf numFmtId="0" fontId="0" fillId="12" borderId="0" xfId="0" applyFill="1" applyAlignment="1">
      <alignment vertical="center"/>
    </xf>
    <xf numFmtId="0" fontId="0" fillId="12" borderId="21" xfId="0" applyFill="1" applyBorder="1" applyAlignment="1">
      <alignment horizontal="center" vertical="center"/>
    </xf>
    <xf numFmtId="0" fontId="0" fillId="12" borderId="19" xfId="0" applyFill="1" applyBorder="1" applyAlignment="1">
      <alignment horizontal="center" vertical="center"/>
    </xf>
    <xf numFmtId="44" fontId="9" fillId="12" borderId="19" xfId="1" applyFont="1" applyFill="1" applyBorder="1" applyAlignment="1" applyProtection="1">
      <alignment horizontal="center" vertical="center" wrapText="1"/>
    </xf>
    <xf numFmtId="44" fontId="9" fillId="12" borderId="24" xfId="1" applyFont="1" applyFill="1" applyBorder="1" applyAlignment="1" applyProtection="1">
      <alignment horizontal="center" vertical="center" wrapText="1"/>
    </xf>
    <xf numFmtId="0" fontId="62" fillId="12" borderId="0" xfId="0" applyFont="1" applyFill="1" applyAlignment="1" applyProtection="1">
      <alignment horizontal="center" vertical="center"/>
      <protection locked="0"/>
    </xf>
    <xf numFmtId="0" fontId="10" fillId="12" borderId="0" xfId="0" applyFont="1" applyFill="1" applyAlignment="1" applyProtection="1">
      <alignment vertical="center" wrapText="1"/>
      <protection locked="0"/>
    </xf>
    <xf numFmtId="0" fontId="10" fillId="12" borderId="0" xfId="0" applyFont="1" applyFill="1" applyAlignment="1">
      <alignment vertical="center" wrapText="1"/>
    </xf>
    <xf numFmtId="0" fontId="62" fillId="12" borderId="0" xfId="0" applyFont="1" applyFill="1" applyAlignment="1">
      <alignment horizontal="center" vertical="center"/>
    </xf>
    <xf numFmtId="44" fontId="10" fillId="12" borderId="0" xfId="1" applyFont="1" applyFill="1" applyBorder="1" applyAlignment="1" applyProtection="1">
      <alignment horizontal="center" vertical="center" wrapText="1"/>
    </xf>
    <xf numFmtId="44" fontId="18" fillId="12" borderId="0" xfId="1" applyFont="1" applyFill="1" applyBorder="1" applyAlignment="1" applyProtection="1">
      <alignment horizontal="center" vertical="center" wrapText="1"/>
    </xf>
    <xf numFmtId="0" fontId="10" fillId="12" borderId="0" xfId="0" applyFont="1" applyFill="1" applyAlignment="1">
      <alignment horizontal="left" vertical="top" wrapText="1"/>
    </xf>
    <xf numFmtId="0" fontId="10" fillId="12" borderId="0" xfId="0" applyFont="1" applyFill="1" applyAlignment="1" applyProtection="1">
      <alignment horizontal="center" vertical="center"/>
      <protection locked="0"/>
    </xf>
    <xf numFmtId="0" fontId="10" fillId="12" borderId="0" xfId="0" applyFont="1" applyFill="1" applyAlignment="1">
      <alignment horizontal="center" vertical="center"/>
    </xf>
    <xf numFmtId="0" fontId="10" fillId="12" borderId="0" xfId="0" applyFont="1" applyFill="1" applyAlignment="1">
      <alignment horizontal="left" vertical="center" wrapText="1"/>
    </xf>
    <xf numFmtId="0" fontId="18" fillId="12" borderId="0" xfId="0" applyFont="1" applyFill="1" applyAlignment="1">
      <alignment vertical="top" wrapText="1"/>
    </xf>
    <xf numFmtId="0" fontId="10" fillId="15" borderId="0" xfId="0" applyFont="1" applyFill="1" applyAlignment="1">
      <alignment horizontal="center" vertical="center"/>
    </xf>
    <xf numFmtId="0" fontId="10" fillId="15" borderId="0" xfId="0" applyFont="1" applyFill="1" applyAlignment="1">
      <alignment horizontal="left" vertical="center" wrapText="1"/>
    </xf>
    <xf numFmtId="0" fontId="60" fillId="15" borderId="0" xfId="0" applyFont="1" applyFill="1" applyAlignment="1">
      <alignment horizontal="left" vertical="top"/>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0" fillId="12" borderId="0" xfId="0" applyFont="1" applyFill="1" applyAlignment="1">
      <alignment horizontal="left" vertical="top"/>
    </xf>
    <xf numFmtId="9" fontId="10" fillId="12" borderId="0" xfId="1" applyNumberFormat="1" applyFont="1" applyFill="1" applyBorder="1" applyAlignment="1" applyProtection="1">
      <alignment horizontal="center" vertical="center" wrapText="1"/>
    </xf>
    <xf numFmtId="44" fontId="10" fillId="12" borderId="0" xfId="1" applyFont="1" applyFill="1" applyBorder="1" applyAlignment="1" applyProtection="1">
      <alignment vertical="center" wrapText="1"/>
    </xf>
    <xf numFmtId="0" fontId="55" fillId="12" borderId="0" xfId="0" applyFont="1" applyFill="1" applyAlignment="1">
      <alignment vertical="top" wrapText="1"/>
    </xf>
    <xf numFmtId="0" fontId="7" fillId="12" borderId="0" xfId="0" applyFont="1" applyFill="1" applyAlignment="1">
      <alignment horizontal="center" vertical="center"/>
    </xf>
    <xf numFmtId="0" fontId="81" fillId="12" borderId="0" xfId="0" applyFont="1" applyFill="1" applyAlignment="1">
      <alignment vertical="center"/>
    </xf>
    <xf numFmtId="44" fontId="9" fillId="12" borderId="0" xfId="1" applyFont="1" applyFill="1" applyBorder="1" applyAlignment="1" applyProtection="1">
      <alignment horizontal="center" vertical="center" wrapText="1"/>
    </xf>
    <xf numFmtId="164" fontId="75" fillId="12" borderId="0" xfId="0" applyNumberFormat="1" applyFont="1" applyFill="1" applyAlignment="1">
      <alignment vertical="top"/>
    </xf>
    <xf numFmtId="0" fontId="46" fillId="12" borderId="0" xfId="0" applyFont="1" applyFill="1" applyAlignment="1">
      <alignment horizontal="center" vertical="center"/>
    </xf>
    <xf numFmtId="0" fontId="80" fillId="12" borderId="0" xfId="0" applyFont="1" applyFill="1" applyAlignment="1">
      <alignment vertical="center"/>
    </xf>
    <xf numFmtId="0" fontId="80" fillId="12" borderId="0" xfId="0" applyFont="1" applyFill="1" applyAlignment="1">
      <alignment vertical="center" wrapText="1"/>
    </xf>
    <xf numFmtId="0" fontId="58" fillId="12" borderId="0" xfId="0" applyFont="1" applyFill="1" applyAlignment="1">
      <alignment horizontal="right" vertical="center" wrapText="1"/>
    </xf>
    <xf numFmtId="0" fontId="9" fillId="12" borderId="0" xfId="0" applyFont="1" applyFill="1" applyAlignment="1">
      <alignment horizontal="center" vertical="center"/>
    </xf>
    <xf numFmtId="0" fontId="58" fillId="12" borderId="0" xfId="0" applyFont="1" applyFill="1" applyAlignment="1">
      <alignment horizontal="center" vertical="center"/>
    </xf>
    <xf numFmtId="0" fontId="2" fillId="12" borderId="0" xfId="0" applyFont="1" applyFill="1" applyAlignment="1">
      <alignment horizontal="left" vertical="center"/>
    </xf>
    <xf numFmtId="49" fontId="58" fillId="13" borderId="0" xfId="0" applyNumberFormat="1" applyFont="1" applyFill="1" applyAlignment="1">
      <alignment vertical="center"/>
    </xf>
    <xf numFmtId="49" fontId="58" fillId="5" borderId="45" xfId="0" applyNumberFormat="1" applyFont="1" applyFill="1" applyBorder="1" applyAlignment="1" applyProtection="1">
      <alignment horizontal="center" vertical="center"/>
      <protection locked="0"/>
    </xf>
    <xf numFmtId="0" fontId="80" fillId="5" borderId="45" xfId="0" applyFont="1" applyFill="1" applyBorder="1" applyAlignment="1" applyProtection="1">
      <alignment horizontal="left" vertical="center" wrapText="1"/>
      <protection locked="0"/>
    </xf>
    <xf numFmtId="0" fontId="85" fillId="4" borderId="53" xfId="0" applyFont="1" applyFill="1" applyBorder="1" applyAlignment="1">
      <alignment horizontal="center" vertical="center"/>
    </xf>
    <xf numFmtId="0" fontId="7" fillId="4" borderId="53" xfId="0" applyFont="1" applyFill="1" applyBorder="1" applyAlignment="1">
      <alignment horizontal="center" vertical="center"/>
    </xf>
    <xf numFmtId="0" fontId="80" fillId="4" borderId="53" xfId="0" applyFont="1" applyFill="1" applyBorder="1" applyAlignment="1">
      <alignment vertical="center" wrapText="1"/>
    </xf>
    <xf numFmtId="167" fontId="64" fillId="12" borderId="0" xfId="0" applyNumberFormat="1" applyFont="1" applyFill="1" applyAlignment="1">
      <alignment vertical="center"/>
    </xf>
    <xf numFmtId="0" fontId="64" fillId="12" borderId="0" xfId="0" applyFont="1" applyFill="1" applyAlignment="1">
      <alignment vertical="center"/>
    </xf>
    <xf numFmtId="165" fontId="64" fillId="12" borderId="0" xfId="0" applyNumberFormat="1" applyFont="1" applyFill="1" applyAlignment="1">
      <alignment vertical="center"/>
    </xf>
    <xf numFmtId="0" fontId="62" fillId="12" borderId="0" xfId="0" applyFont="1" applyFill="1" applyAlignment="1">
      <alignment vertical="center"/>
    </xf>
    <xf numFmtId="0" fontId="62" fillId="12" borderId="0" xfId="0" applyFont="1" applyFill="1" applyAlignment="1">
      <alignment horizontal="right" vertical="center"/>
    </xf>
    <xf numFmtId="0" fontId="62" fillId="12" borderId="0" xfId="0" applyFont="1" applyFill="1" applyAlignment="1">
      <alignment horizontal="left" vertical="center" wrapText="1"/>
    </xf>
    <xf numFmtId="0" fontId="85" fillId="12" borderId="0" xfId="0" applyFont="1" applyFill="1" applyAlignment="1">
      <alignment horizontal="left" vertical="center"/>
    </xf>
    <xf numFmtId="0" fontId="85" fillId="12" borderId="0" xfId="0" applyFont="1" applyFill="1" applyAlignment="1">
      <alignment vertical="center"/>
    </xf>
    <xf numFmtId="0" fontId="59" fillId="12" borderId="0" xfId="0" applyFont="1" applyFill="1" applyAlignment="1">
      <alignment vertical="top" wrapText="1"/>
    </xf>
    <xf numFmtId="44" fontId="64" fillId="12" borderId="0" xfId="4" applyFont="1" applyFill="1" applyBorder="1" applyAlignment="1" applyProtection="1">
      <alignment vertical="center"/>
    </xf>
    <xf numFmtId="9" fontId="64" fillId="12" borderId="0" xfId="7" applyFont="1" applyFill="1" applyBorder="1" applyAlignment="1" applyProtection="1">
      <alignment vertical="center"/>
    </xf>
    <xf numFmtId="8" fontId="64" fillId="12" borderId="0" xfId="4" applyNumberFormat="1" applyFont="1" applyFill="1" applyBorder="1" applyAlignment="1" applyProtection="1">
      <alignment vertical="center"/>
    </xf>
    <xf numFmtId="0" fontId="18" fillId="12" borderId="0" xfId="0" applyFont="1" applyFill="1" applyAlignment="1">
      <alignment horizontal="center" vertical="center"/>
    </xf>
    <xf numFmtId="0" fontId="64" fillId="12" borderId="0" xfId="0" applyFont="1" applyFill="1" applyAlignment="1">
      <alignment horizontal="right" vertical="center" wrapText="1"/>
    </xf>
    <xf numFmtId="0" fontId="54" fillId="12" borderId="0" xfId="0" applyFont="1" applyFill="1" applyAlignment="1">
      <alignment horizontal="left" vertical="center" wrapText="1"/>
    </xf>
    <xf numFmtId="0" fontId="63" fillId="12" borderId="0" xfId="0" applyFont="1" applyFill="1" applyAlignment="1">
      <alignment vertical="center" wrapText="1"/>
    </xf>
    <xf numFmtId="0" fontId="62" fillId="12" borderId="0" xfId="0" applyFont="1" applyFill="1" applyAlignment="1">
      <alignment vertical="center" wrapText="1"/>
    </xf>
    <xf numFmtId="14" fontId="62" fillId="12" borderId="0" xfId="0" applyNumberFormat="1" applyFont="1" applyFill="1" applyAlignment="1">
      <alignment vertical="center"/>
    </xf>
    <xf numFmtId="0" fontId="94" fillId="12" borderId="0" xfId="0" applyFont="1" applyFill="1" applyAlignment="1">
      <alignment vertical="center"/>
    </xf>
    <xf numFmtId="0" fontId="55" fillId="12" borderId="0" xfId="0" applyFont="1" applyFill="1"/>
    <xf numFmtId="0" fontId="58" fillId="12" borderId="0" xfId="0" applyFont="1" applyFill="1"/>
    <xf numFmtId="0" fontId="57" fillId="11" borderId="37" xfId="0" applyFont="1" applyFill="1" applyBorder="1" applyAlignment="1">
      <alignment horizontal="center" vertical="center" wrapText="1"/>
    </xf>
    <xf numFmtId="0" fontId="57" fillId="14" borderId="37" xfId="0" applyFont="1" applyFill="1" applyBorder="1" applyAlignment="1">
      <alignment horizontal="center" vertical="center" wrapText="1"/>
    </xf>
    <xf numFmtId="0" fontId="41" fillId="12" borderId="37" xfId="0" applyFont="1" applyFill="1" applyBorder="1" applyAlignment="1">
      <alignment horizontal="center" vertical="center" wrapText="1"/>
    </xf>
    <xf numFmtId="44" fontId="60" fillId="19" borderId="37" xfId="4" applyFont="1" applyFill="1" applyBorder="1" applyAlignment="1" applyProtection="1">
      <alignment horizontal="right" vertical="center" wrapText="1"/>
    </xf>
    <xf numFmtId="44" fontId="60" fillId="19" borderId="37" xfId="1" applyFont="1" applyFill="1" applyBorder="1" applyAlignment="1" applyProtection="1">
      <alignment horizontal="center" vertical="center" wrapText="1"/>
    </xf>
    <xf numFmtId="44" fontId="61" fillId="19" borderId="37" xfId="1" applyFont="1" applyFill="1" applyBorder="1" applyAlignment="1" applyProtection="1">
      <alignment horizontal="center" vertical="center" wrapText="1"/>
    </xf>
    <xf numFmtId="44" fontId="51" fillId="11" borderId="37" xfId="1" applyFont="1" applyFill="1" applyBorder="1" applyAlignment="1" applyProtection="1">
      <alignment horizontal="center" vertical="center" wrapText="1"/>
    </xf>
    <xf numFmtId="0" fontId="23" fillId="2" borderId="57" xfId="0" applyFont="1" applyFill="1" applyBorder="1" applyAlignment="1">
      <alignment horizontal="center" vertical="center"/>
    </xf>
    <xf numFmtId="0" fontId="51" fillId="11" borderId="10" xfId="0" applyFont="1" applyFill="1" applyBorder="1"/>
    <xf numFmtId="0" fontId="49" fillId="11" borderId="3" xfId="0" applyFont="1" applyFill="1" applyBorder="1"/>
    <xf numFmtId="0" fontId="43" fillId="11" borderId="3" xfId="0" applyFont="1" applyFill="1" applyBorder="1" applyAlignment="1">
      <alignment vertical="center"/>
    </xf>
    <xf numFmtId="0" fontId="43" fillId="11" borderId="3" xfId="0" applyFont="1" applyFill="1" applyBorder="1" applyAlignment="1">
      <alignment horizontal="center" vertical="center"/>
    </xf>
    <xf numFmtId="0" fontId="43" fillId="11" borderId="4" xfId="0" applyFont="1" applyFill="1" applyBorder="1" applyAlignment="1">
      <alignment vertical="center"/>
    </xf>
    <xf numFmtId="0" fontId="0" fillId="11" borderId="0" xfId="0" applyFill="1"/>
    <xf numFmtId="0" fontId="57" fillId="11" borderId="45" xfId="0" applyFont="1" applyFill="1" applyBorder="1"/>
    <xf numFmtId="0" fontId="0" fillId="5" borderId="45" xfId="0" applyFill="1" applyBorder="1" applyProtection="1">
      <protection locked="0"/>
    </xf>
    <xf numFmtId="0" fontId="0" fillId="15" borderId="58" xfId="0" applyFill="1" applyBorder="1"/>
    <xf numFmtId="0" fontId="115" fillId="4" borderId="0" xfId="0" applyFont="1" applyFill="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0" fillId="12" borderId="63" xfId="0" applyFill="1" applyBorder="1"/>
    <xf numFmtId="0" fontId="108" fillId="12" borderId="62" xfId="0" applyFont="1" applyFill="1" applyBorder="1"/>
    <xf numFmtId="0" fontId="118" fillId="12" borderId="0" xfId="0" applyFont="1" applyFill="1" applyAlignment="1">
      <alignment vertical="center" wrapText="1"/>
    </xf>
    <xf numFmtId="0" fontId="55" fillId="12" borderId="0" xfId="0" applyFont="1" applyFill="1" applyAlignment="1">
      <alignment horizontal="left"/>
    </xf>
    <xf numFmtId="0" fontId="0" fillId="12" borderId="0" xfId="0" applyFill="1" applyAlignment="1">
      <alignment horizontal="left"/>
    </xf>
    <xf numFmtId="0" fontId="118" fillId="12" borderId="63" xfId="0" applyFont="1" applyFill="1" applyBorder="1" applyAlignment="1">
      <alignment vertical="center" wrapText="1"/>
    </xf>
    <xf numFmtId="0" fontId="2" fillId="12" borderId="0" xfId="0" applyFont="1" applyFill="1"/>
    <xf numFmtId="0" fontId="58" fillId="12" borderId="62" xfId="0" applyFont="1" applyFill="1" applyBorder="1"/>
    <xf numFmtId="0" fontId="118" fillId="12" borderId="0" xfId="5" applyNumberFormat="1" applyFont="1" applyFill="1" applyBorder="1" applyAlignment="1">
      <alignment vertical="center" wrapText="1"/>
    </xf>
    <xf numFmtId="0" fontId="58" fillId="12" borderId="67" xfId="0" applyFont="1" applyFill="1" applyBorder="1"/>
    <xf numFmtId="0" fontId="58" fillId="12" borderId="68" xfId="0" applyFont="1" applyFill="1" applyBorder="1"/>
    <xf numFmtId="0" fontId="0" fillId="12" borderId="68" xfId="0" applyFill="1" applyBorder="1"/>
    <xf numFmtId="0" fontId="0" fillId="12" borderId="69" xfId="0" applyFill="1" applyBorder="1"/>
    <xf numFmtId="0" fontId="120" fillId="12" borderId="0" xfId="0" applyFont="1" applyFill="1" applyAlignment="1">
      <alignment vertical="top" wrapText="1"/>
    </xf>
    <xf numFmtId="0" fontId="123" fillId="12" borderId="0" xfId="0" applyFont="1" applyFill="1" applyAlignment="1">
      <alignment vertical="center" wrapText="1"/>
    </xf>
    <xf numFmtId="0" fontId="58" fillId="12" borderId="0" xfId="0" applyFont="1" applyFill="1" applyAlignment="1">
      <alignment horizontal="left"/>
    </xf>
    <xf numFmtId="0" fontId="119" fillId="12" borderId="0" xfId="0" applyFont="1" applyFill="1" applyAlignment="1">
      <alignment horizontal="left" vertical="top" wrapText="1"/>
    </xf>
    <xf numFmtId="0" fontId="120" fillId="12" borderId="0" xfId="0" applyFont="1" applyFill="1" applyAlignment="1">
      <alignment horizontal="left" vertical="top" wrapText="1"/>
    </xf>
    <xf numFmtId="0" fontId="124" fillId="12" borderId="0" xfId="0" applyFont="1" applyFill="1" applyAlignment="1">
      <alignment horizontal="left" vertical="top" wrapText="1"/>
    </xf>
    <xf numFmtId="0" fontId="123" fillId="12" borderId="0" xfId="0" applyFont="1" applyFill="1" applyAlignment="1">
      <alignment horizontal="left"/>
    </xf>
    <xf numFmtId="0" fontId="58" fillId="12" borderId="69" xfId="0" applyFont="1" applyFill="1" applyBorder="1"/>
    <xf numFmtId="0" fontId="46" fillId="4" borderId="0" xfId="0" quotePrefix="1" applyFont="1" applyFill="1" applyProtection="1">
      <protection locked="0"/>
    </xf>
    <xf numFmtId="164" fontId="21" fillId="12" borderId="0" xfId="0" applyNumberFormat="1" applyFont="1" applyFill="1" applyAlignment="1">
      <alignment horizontal="left" vertical="center" wrapText="1"/>
    </xf>
    <xf numFmtId="0" fontId="123" fillId="12" borderId="0" xfId="0" applyFont="1" applyFill="1" applyAlignment="1">
      <alignment horizontal="left" vertical="center" wrapText="1"/>
    </xf>
    <xf numFmtId="164" fontId="21" fillId="12" borderId="0" xfId="0" applyNumberFormat="1" applyFont="1" applyFill="1" applyAlignment="1">
      <alignment vertical="center" wrapText="1"/>
    </xf>
    <xf numFmtId="44" fontId="56" fillId="5" borderId="42" xfId="5" applyFont="1" applyFill="1" applyBorder="1" applyAlignment="1" applyProtection="1">
      <alignment horizontal="center" vertical="center"/>
      <protection locked="0"/>
    </xf>
    <xf numFmtId="44" fontId="56" fillId="5" borderId="43" xfId="5" applyFont="1" applyFill="1" applyBorder="1" applyAlignment="1" applyProtection="1">
      <alignment horizontal="center" vertical="center"/>
      <protection locked="0"/>
    </xf>
    <xf numFmtId="44" fontId="56" fillId="5" borderId="44" xfId="5" applyFont="1" applyFill="1" applyBorder="1" applyAlignment="1" applyProtection="1">
      <alignment horizontal="center" vertical="center"/>
      <protection locked="0"/>
    </xf>
    <xf numFmtId="0" fontId="62" fillId="12" borderId="0" xfId="0" applyFont="1" applyFill="1" applyAlignment="1">
      <alignment horizontal="left" vertical="center" wrapText="1"/>
    </xf>
    <xf numFmtId="0" fontId="117" fillId="12" borderId="0" xfId="0" applyFont="1" applyFill="1" applyAlignment="1">
      <alignment horizontal="center"/>
    </xf>
    <xf numFmtId="164" fontId="21" fillId="5" borderId="42" xfId="0" applyNumberFormat="1" applyFont="1" applyFill="1" applyBorder="1" applyAlignment="1" applyProtection="1">
      <alignment horizontal="center" vertical="center"/>
      <protection locked="0"/>
    </xf>
    <xf numFmtId="164" fontId="21" fillId="5" borderId="43" xfId="0" applyNumberFormat="1" applyFont="1" applyFill="1" applyBorder="1" applyAlignment="1" applyProtection="1">
      <alignment horizontal="center" vertical="center"/>
      <protection locked="0"/>
    </xf>
    <xf numFmtId="164" fontId="21" fillId="5" borderId="44" xfId="0" applyNumberFormat="1" applyFont="1" applyFill="1" applyBorder="1" applyAlignment="1" applyProtection="1">
      <alignment horizontal="center" vertical="center"/>
      <protection locked="0"/>
    </xf>
    <xf numFmtId="44" fontId="21" fillId="5" borderId="42" xfId="4" applyFont="1" applyFill="1" applyBorder="1" applyAlignment="1" applyProtection="1">
      <alignment horizontal="center" vertical="center"/>
      <protection locked="0"/>
    </xf>
    <xf numFmtId="44" fontId="21" fillId="5" borderId="43" xfId="4" applyFont="1" applyFill="1" applyBorder="1" applyAlignment="1" applyProtection="1">
      <alignment horizontal="center" vertical="center"/>
      <protection locked="0"/>
    </xf>
    <xf numFmtId="44" fontId="21" fillId="5" borderId="44" xfId="4" applyFont="1" applyFill="1" applyBorder="1" applyAlignment="1" applyProtection="1">
      <alignment horizontal="center" vertical="center"/>
      <protection locked="0"/>
    </xf>
    <xf numFmtId="0" fontId="4" fillId="11" borderId="0" xfId="0" applyFont="1" applyFill="1" applyAlignment="1">
      <alignment horizontal="left" vertical="center" wrapText="1"/>
    </xf>
    <xf numFmtId="0" fontId="116" fillId="20" borderId="0" xfId="0" applyFont="1" applyFill="1" applyAlignment="1">
      <alignment horizontal="center" vertical="center" wrapText="1"/>
    </xf>
    <xf numFmtId="0" fontId="114" fillId="4" borderId="0" xfId="0" applyFont="1" applyFill="1" applyAlignment="1">
      <alignment horizontal="left" vertical="center"/>
    </xf>
    <xf numFmtId="0" fontId="10" fillId="12" borderId="0" xfId="0" applyFont="1" applyFill="1" applyAlignment="1">
      <alignment horizontal="right" vertical="center"/>
    </xf>
    <xf numFmtId="0" fontId="66" fillId="18" borderId="0" xfId="0" applyFont="1" applyFill="1" applyAlignment="1">
      <alignment horizontal="center" vertical="center"/>
    </xf>
    <xf numFmtId="49" fontId="64" fillId="5" borderId="0" xfId="0" applyNumberFormat="1" applyFont="1" applyFill="1" applyAlignment="1" applyProtection="1">
      <alignment horizontal="center" vertical="center"/>
      <protection locked="0"/>
    </xf>
    <xf numFmtId="167" fontId="64" fillId="5" borderId="0" xfId="0" applyNumberFormat="1" applyFont="1" applyFill="1" applyAlignment="1" applyProtection="1">
      <alignment horizontal="left" vertical="center"/>
      <protection locked="0"/>
    </xf>
    <xf numFmtId="0" fontId="62" fillId="12" borderId="0" xfId="0" applyFont="1" applyFill="1" applyAlignment="1">
      <alignment horizontal="right" vertical="center"/>
    </xf>
    <xf numFmtId="164" fontId="64" fillId="5" borderId="0" xfId="0" applyNumberFormat="1" applyFont="1" applyFill="1" applyAlignment="1" applyProtection="1">
      <alignment horizontal="center" vertical="center"/>
      <protection locked="0"/>
    </xf>
    <xf numFmtId="0" fontId="10" fillId="12" borderId="0" xfId="0" applyFont="1" applyFill="1" applyAlignment="1">
      <alignment horizontal="left" vertical="center"/>
    </xf>
    <xf numFmtId="165" fontId="64" fillId="5" borderId="0" xfId="0" applyNumberFormat="1" applyFont="1" applyFill="1" applyAlignment="1" applyProtection="1">
      <alignment horizontal="left" vertical="center"/>
      <protection locked="0"/>
    </xf>
    <xf numFmtId="0" fontId="64" fillId="5" borderId="0" xfId="0" applyFont="1" applyFill="1" applyAlignment="1" applyProtection="1">
      <alignment horizontal="center" vertical="center"/>
      <protection locked="0"/>
    </xf>
    <xf numFmtId="0" fontId="62" fillId="12" borderId="0" xfId="0" applyFont="1" applyFill="1" applyAlignment="1">
      <alignment horizontal="left" vertical="center"/>
    </xf>
    <xf numFmtId="0" fontId="64" fillId="5" borderId="0" xfId="0" applyFont="1" applyFill="1" applyAlignment="1" applyProtection="1">
      <alignment horizontal="left" vertical="center"/>
      <protection locked="0"/>
    </xf>
    <xf numFmtId="0" fontId="44" fillId="5" borderId="0" xfId="2" applyFill="1" applyBorder="1" applyAlignment="1" applyProtection="1">
      <alignment horizontal="left" vertical="center"/>
      <protection locked="0"/>
    </xf>
    <xf numFmtId="9" fontId="64" fillId="5" borderId="0" xfId="7" applyFont="1" applyFill="1" applyBorder="1" applyAlignment="1" applyProtection="1">
      <alignment horizontal="center" vertical="center"/>
      <protection locked="0"/>
    </xf>
    <xf numFmtId="0" fontId="93" fillId="12" borderId="0" xfId="0" applyFont="1" applyFill="1" applyAlignment="1">
      <alignment horizontal="left" vertical="center" wrapText="1"/>
    </xf>
    <xf numFmtId="0" fontId="62" fillId="5" borderId="0" xfId="0" applyFont="1" applyFill="1" applyAlignment="1" applyProtection="1">
      <alignment horizontal="center" vertical="center"/>
      <protection locked="0"/>
    </xf>
    <xf numFmtId="0" fontId="62" fillId="12" borderId="0" xfId="0" applyFont="1" applyFill="1" applyAlignment="1">
      <alignment horizontal="center" vertical="center"/>
    </xf>
    <xf numFmtId="14" fontId="64" fillId="5" borderId="0" xfId="0" applyNumberFormat="1" applyFont="1" applyFill="1" applyAlignment="1" applyProtection="1">
      <alignment horizontal="center" vertical="center"/>
      <protection locked="0"/>
    </xf>
    <xf numFmtId="0" fontId="111" fillId="12" borderId="0" xfId="0" applyFont="1" applyFill="1" applyAlignment="1">
      <alignment horizontal="left" vertical="center" wrapText="1"/>
    </xf>
    <xf numFmtId="0" fontId="18" fillId="12" borderId="0" xfId="0" applyFont="1" applyFill="1" applyAlignment="1">
      <alignment horizontal="center" vertical="center"/>
    </xf>
    <xf numFmtId="0" fontId="10" fillId="12" borderId="0" xfId="0" applyFont="1" applyFill="1" applyAlignment="1">
      <alignment horizontal="left" vertical="center" wrapText="1"/>
    </xf>
    <xf numFmtId="0" fontId="64" fillId="5" borderId="0" xfId="0" applyFont="1" applyFill="1" applyAlignment="1" applyProtection="1">
      <alignment horizontal="center" vertical="center" wrapText="1"/>
      <protection locked="0"/>
    </xf>
    <xf numFmtId="0" fontId="125" fillId="12" borderId="67" xfId="0" applyFont="1" applyFill="1" applyBorder="1" applyAlignment="1">
      <alignment horizontal="left" vertical="center" wrapText="1"/>
    </xf>
    <xf numFmtId="0" fontId="125" fillId="12" borderId="68" xfId="0" applyFont="1" applyFill="1" applyBorder="1" applyAlignment="1">
      <alignment horizontal="left" vertical="center" wrapText="1"/>
    </xf>
    <xf numFmtId="0" fontId="125" fillId="12" borderId="69" xfId="0" applyFont="1" applyFill="1" applyBorder="1" applyAlignment="1">
      <alignment horizontal="left" vertical="center" wrapText="1"/>
    </xf>
    <xf numFmtId="164" fontId="21" fillId="12" borderId="0" xfId="0" applyNumberFormat="1" applyFont="1" applyFill="1" applyAlignment="1">
      <alignment horizontal="left" vertical="center" wrapText="1"/>
    </xf>
    <xf numFmtId="0" fontId="21" fillId="12" borderId="0" xfId="0" applyFont="1" applyFill="1" applyAlignment="1">
      <alignment horizontal="left" vertical="center" wrapText="1"/>
    </xf>
    <xf numFmtId="164" fontId="122" fillId="11" borderId="64" xfId="0" applyNumberFormat="1" applyFont="1" applyFill="1" applyBorder="1" applyAlignment="1">
      <alignment horizontal="center" vertical="center"/>
    </xf>
    <xf numFmtId="164" fontId="122" fillId="11" borderId="65" xfId="0" applyNumberFormat="1" applyFont="1" applyFill="1" applyBorder="1" applyAlignment="1">
      <alignment horizontal="center" vertical="center"/>
    </xf>
    <xf numFmtId="164" fontId="122" fillId="11" borderId="66" xfId="0" applyNumberFormat="1" applyFont="1" applyFill="1" applyBorder="1" applyAlignment="1">
      <alignment horizontal="center" vertical="center"/>
    </xf>
    <xf numFmtId="0" fontId="123" fillId="12" borderId="0" xfId="0" applyFont="1" applyFill="1" applyAlignment="1">
      <alignment horizontal="left" vertical="center" wrapText="1"/>
    </xf>
    <xf numFmtId="0" fontId="125" fillId="12" borderId="62" xfId="0" applyFont="1" applyFill="1" applyBorder="1" applyAlignment="1">
      <alignment horizontal="left" vertical="center" wrapText="1"/>
    </xf>
    <xf numFmtId="0" fontId="125" fillId="12" borderId="0" xfId="0" applyFont="1" applyFill="1" applyAlignment="1">
      <alignment horizontal="left" vertical="center"/>
    </xf>
    <xf numFmtId="0" fontId="125" fillId="12" borderId="63" xfId="0" applyFont="1" applyFill="1" applyBorder="1" applyAlignment="1">
      <alignment horizontal="left" vertical="center"/>
    </xf>
    <xf numFmtId="0" fontId="125" fillId="12" borderId="62" xfId="0" applyFont="1" applyFill="1" applyBorder="1" applyAlignment="1">
      <alignment horizontal="left" vertical="center"/>
    </xf>
    <xf numFmtId="164" fontId="122" fillId="11" borderId="0" xfId="4" applyNumberFormat="1" applyFont="1" applyFill="1" applyBorder="1" applyAlignment="1">
      <alignment horizontal="center" vertical="center"/>
    </xf>
    <xf numFmtId="164" fontId="64" fillId="5" borderId="17" xfId="0" applyNumberFormat="1" applyFont="1" applyFill="1" applyBorder="1" applyAlignment="1" applyProtection="1">
      <alignment horizontal="center" vertical="center" wrapText="1"/>
      <protection locked="0"/>
    </xf>
    <xf numFmtId="164" fontId="64" fillId="5" borderId="18" xfId="0" applyNumberFormat="1" applyFont="1" applyFill="1" applyBorder="1" applyAlignment="1" applyProtection="1">
      <alignment horizontal="center" vertical="center" wrapText="1"/>
      <protection locked="0"/>
    </xf>
    <xf numFmtId="164" fontId="64" fillId="5" borderId="21" xfId="0" applyNumberFormat="1" applyFont="1" applyFill="1" applyBorder="1" applyAlignment="1" applyProtection="1">
      <alignment horizontal="center" vertical="center" wrapText="1"/>
      <protection locked="0"/>
    </xf>
    <xf numFmtId="164" fontId="64" fillId="5" borderId="19" xfId="0" applyNumberFormat="1" applyFont="1" applyFill="1" applyBorder="1" applyAlignment="1" applyProtection="1">
      <alignment horizontal="center" vertical="center" wrapText="1"/>
      <protection locked="0"/>
    </xf>
    <xf numFmtId="164" fontId="64" fillId="5" borderId="23" xfId="0" applyNumberFormat="1" applyFont="1" applyFill="1" applyBorder="1" applyAlignment="1" applyProtection="1">
      <alignment horizontal="center" vertical="center" wrapText="1"/>
      <protection locked="0"/>
    </xf>
    <xf numFmtId="164" fontId="64" fillId="5" borderId="24" xfId="0" applyNumberFormat="1" applyFont="1" applyFill="1" applyBorder="1" applyAlignment="1" applyProtection="1">
      <alignment horizontal="center" vertical="center" wrapText="1"/>
      <protection locked="0"/>
    </xf>
    <xf numFmtId="164" fontId="99" fillId="4" borderId="0" xfId="0" applyNumberFormat="1" applyFont="1" applyFill="1" applyAlignment="1">
      <alignment horizontal="center" vertical="center"/>
    </xf>
    <xf numFmtId="0" fontId="99" fillId="4" borderId="0" xfId="0" applyFont="1" applyFill="1" applyAlignment="1">
      <alignment horizontal="center" vertical="center"/>
    </xf>
    <xf numFmtId="0" fontId="18" fillId="6" borderId="25" xfId="0" applyFont="1" applyFill="1" applyBorder="1" applyAlignment="1" applyProtection="1">
      <alignment horizontal="center" vertical="center"/>
      <protection locked="0"/>
    </xf>
    <xf numFmtId="0" fontId="18" fillId="6" borderId="26" xfId="0" applyFont="1" applyFill="1" applyBorder="1" applyAlignment="1" applyProtection="1">
      <alignment horizontal="center" vertical="center"/>
      <protection locked="0"/>
    </xf>
    <xf numFmtId="0" fontId="18" fillId="6" borderId="30" xfId="0" applyFont="1" applyFill="1" applyBorder="1" applyAlignment="1" applyProtection="1">
      <alignment horizontal="center" vertical="center"/>
      <protection locked="0"/>
    </xf>
    <xf numFmtId="0" fontId="10" fillId="12" borderId="0" xfId="0" applyFont="1" applyFill="1" applyAlignment="1">
      <alignment horizontal="left" vertical="top" wrapText="1"/>
    </xf>
    <xf numFmtId="0" fontId="9" fillId="4" borderId="33"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0" fillId="4" borderId="8" xfId="0" applyFill="1" applyBorder="1" applyAlignment="1" applyProtection="1">
      <alignment vertical="center"/>
      <protection locked="0"/>
    </xf>
    <xf numFmtId="0" fontId="9" fillId="4" borderId="33" xfId="0" applyFont="1"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lignment horizontal="left" vertical="center"/>
    </xf>
    <xf numFmtId="0" fontId="9" fillId="4" borderId="18" xfId="0" applyFont="1" applyFill="1" applyBorder="1" applyAlignment="1">
      <alignment horizontal="left" vertical="center"/>
    </xf>
    <xf numFmtId="0" fontId="9" fillId="4" borderId="23" xfId="0" applyFont="1" applyFill="1" applyBorder="1" applyAlignment="1">
      <alignment horizontal="left" vertical="center"/>
    </xf>
    <xf numFmtId="0" fontId="9" fillId="4" borderId="32" xfId="0" applyFont="1" applyFill="1" applyBorder="1" applyAlignment="1">
      <alignment horizontal="left" vertical="center"/>
    </xf>
    <xf numFmtId="0" fontId="9" fillId="4" borderId="8" xfId="0" applyFont="1" applyFill="1" applyBorder="1" applyAlignment="1">
      <alignment horizontal="left" vertical="center"/>
    </xf>
    <xf numFmtId="0" fontId="9" fillId="4" borderId="34" xfId="0" applyFont="1" applyFill="1" applyBorder="1" applyAlignment="1">
      <alignment horizontal="left" vertical="center"/>
    </xf>
    <xf numFmtId="0" fontId="9" fillId="4" borderId="33" xfId="0" applyFont="1" applyFill="1" applyBorder="1" applyAlignment="1">
      <alignment horizontal="left" vertical="center"/>
    </xf>
    <xf numFmtId="0" fontId="0" fillId="0" borderId="3" xfId="0" applyBorder="1" applyAlignment="1">
      <alignment horizontal="left" vertical="center"/>
    </xf>
    <xf numFmtId="0" fontId="0" fillId="0" borderId="35" xfId="0" applyBorder="1" applyAlignment="1">
      <alignment horizontal="left" vertical="center"/>
    </xf>
    <xf numFmtId="0" fontId="0" fillId="0" borderId="32" xfId="0" applyBorder="1" applyAlignment="1">
      <alignment horizontal="left" vertical="center"/>
    </xf>
    <xf numFmtId="0" fontId="0" fillId="0" borderId="8" xfId="0" applyBorder="1" applyAlignment="1">
      <alignment horizontal="left" vertical="center"/>
    </xf>
    <xf numFmtId="0" fontId="0" fillId="0" borderId="34" xfId="0" applyBorder="1" applyAlignment="1">
      <alignment horizontal="left" vertical="center"/>
    </xf>
    <xf numFmtId="164" fontId="64" fillId="5" borderId="49" xfId="0" applyNumberFormat="1" applyFont="1" applyFill="1" applyBorder="1" applyAlignment="1" applyProtection="1">
      <alignment horizontal="center" vertical="center" wrapText="1"/>
      <protection locked="0"/>
    </xf>
    <xf numFmtId="164" fontId="64" fillId="5" borderId="50" xfId="0" applyNumberFormat="1" applyFont="1" applyFill="1" applyBorder="1" applyAlignment="1" applyProtection="1">
      <alignment horizontal="center" vertical="center" wrapText="1"/>
      <protection locked="0"/>
    </xf>
    <xf numFmtId="164" fontId="64" fillId="5" borderId="51" xfId="0" applyNumberFormat="1" applyFont="1" applyFill="1" applyBorder="1" applyAlignment="1" applyProtection="1">
      <alignment horizontal="center" vertical="center" wrapText="1"/>
      <protection locked="0"/>
    </xf>
    <xf numFmtId="164" fontId="64" fillId="5" borderId="55" xfId="0" applyNumberFormat="1" applyFont="1" applyFill="1" applyBorder="1" applyAlignment="1" applyProtection="1">
      <alignment horizontal="center" vertical="center" wrapText="1"/>
      <protection locked="0"/>
    </xf>
    <xf numFmtId="164" fontId="64" fillId="5" borderId="0" xfId="0" applyNumberFormat="1" applyFont="1" applyFill="1" applyAlignment="1" applyProtection="1">
      <alignment horizontal="center" vertical="center" wrapText="1"/>
      <protection locked="0"/>
    </xf>
    <xf numFmtId="164" fontId="64" fillId="5" borderId="56" xfId="0" applyNumberFormat="1" applyFont="1" applyFill="1" applyBorder="1" applyAlignment="1" applyProtection="1">
      <alignment horizontal="center" vertical="center" wrapText="1"/>
      <protection locked="0"/>
    </xf>
    <xf numFmtId="164" fontId="64" fillId="5" borderId="52" xfId="0" applyNumberFormat="1" applyFont="1" applyFill="1" applyBorder="1" applyAlignment="1" applyProtection="1">
      <alignment horizontal="center" vertical="center" wrapText="1"/>
      <protection locked="0"/>
    </xf>
    <xf numFmtId="164" fontId="64" fillId="5" borderId="53" xfId="0" applyNumberFormat="1" applyFont="1" applyFill="1" applyBorder="1" applyAlignment="1" applyProtection="1">
      <alignment horizontal="center" vertical="center" wrapText="1"/>
      <protection locked="0"/>
    </xf>
    <xf numFmtId="164" fontId="64" fillId="5" borderId="54" xfId="0" applyNumberFormat="1" applyFont="1" applyFill="1" applyBorder="1" applyAlignment="1" applyProtection="1">
      <alignment horizontal="center" vertical="center" wrapText="1"/>
      <protection locked="0"/>
    </xf>
    <xf numFmtId="164" fontId="18" fillId="5" borderId="49" xfId="1" applyNumberFormat="1" applyFont="1" applyFill="1" applyBorder="1" applyAlignment="1" applyProtection="1">
      <alignment horizontal="center" vertical="center"/>
      <protection locked="0"/>
    </xf>
    <xf numFmtId="164" fontId="18" fillId="5" borderId="50" xfId="1" applyNumberFormat="1" applyFont="1" applyFill="1" applyBorder="1" applyAlignment="1" applyProtection="1">
      <alignment horizontal="center" vertical="center"/>
      <protection locked="0"/>
    </xf>
    <xf numFmtId="164" fontId="18" fillId="5" borderId="51" xfId="1" applyNumberFormat="1" applyFont="1" applyFill="1" applyBorder="1" applyAlignment="1" applyProtection="1">
      <alignment horizontal="center" vertical="center"/>
      <protection locked="0"/>
    </xf>
    <xf numFmtId="164" fontId="18" fillId="5" borderId="52" xfId="1" applyNumberFormat="1" applyFont="1" applyFill="1" applyBorder="1" applyAlignment="1" applyProtection="1">
      <alignment horizontal="center" vertical="center"/>
      <protection locked="0"/>
    </xf>
    <xf numFmtId="164" fontId="18" fillId="5" borderId="53" xfId="1" applyNumberFormat="1" applyFont="1" applyFill="1" applyBorder="1" applyAlignment="1" applyProtection="1">
      <alignment horizontal="center" vertical="center"/>
      <protection locked="0"/>
    </xf>
    <xf numFmtId="164" fontId="18" fillId="5" borderId="54" xfId="1" applyNumberFormat="1" applyFont="1" applyFill="1" applyBorder="1" applyAlignment="1" applyProtection="1">
      <alignment horizontal="center" vertical="center"/>
      <protection locked="0"/>
    </xf>
    <xf numFmtId="0" fontId="112" fillId="4" borderId="0" xfId="0" applyFont="1" applyFill="1" applyAlignment="1">
      <alignment horizontal="left" vertical="center" wrapText="1"/>
    </xf>
    <xf numFmtId="0" fontId="66" fillId="11" borderId="0" xfId="0" applyFont="1" applyFill="1" applyAlignment="1">
      <alignment horizontal="center" vertical="center"/>
    </xf>
    <xf numFmtId="49" fontId="18" fillId="6" borderId="25" xfId="0" applyNumberFormat="1" applyFont="1" applyFill="1" applyBorder="1" applyAlignment="1" applyProtection="1">
      <alignment horizontal="center" vertical="center"/>
      <protection locked="0"/>
    </xf>
    <xf numFmtId="49" fontId="18" fillId="6" borderId="26" xfId="0" applyNumberFormat="1" applyFont="1" applyFill="1" applyBorder="1" applyAlignment="1" applyProtection="1">
      <alignment horizontal="center" vertical="center"/>
      <protection locked="0"/>
    </xf>
    <xf numFmtId="49" fontId="18" fillId="6" borderId="30" xfId="0" applyNumberFormat="1" applyFont="1" applyFill="1" applyBorder="1" applyAlignment="1" applyProtection="1">
      <alignment horizontal="center" vertical="center"/>
      <protection locked="0"/>
    </xf>
    <xf numFmtId="0" fontId="10" fillId="12" borderId="0" xfId="0" applyFont="1" applyFill="1" applyAlignment="1">
      <alignment horizontal="center" vertical="center"/>
    </xf>
    <xf numFmtId="169" fontId="18" fillId="6" borderId="25" xfId="0" applyNumberFormat="1" applyFont="1" applyFill="1" applyBorder="1" applyAlignment="1" applyProtection="1">
      <alignment horizontal="center" vertical="center"/>
      <protection locked="0"/>
    </xf>
    <xf numFmtId="169" fontId="18" fillId="6" borderId="26" xfId="0" applyNumberFormat="1" applyFont="1" applyFill="1" applyBorder="1" applyAlignment="1" applyProtection="1">
      <alignment horizontal="center" vertical="center"/>
      <protection locked="0"/>
    </xf>
    <xf numFmtId="169" fontId="18" fillId="6" borderId="30" xfId="0" applyNumberFormat="1" applyFont="1" applyFill="1" applyBorder="1" applyAlignment="1" applyProtection="1">
      <alignment horizontal="center" vertical="center"/>
      <protection locked="0"/>
    </xf>
    <xf numFmtId="165" fontId="18" fillId="6" borderId="25" xfId="0" applyNumberFormat="1" applyFont="1" applyFill="1" applyBorder="1" applyAlignment="1" applyProtection="1">
      <alignment horizontal="center" vertical="center"/>
      <protection locked="0"/>
    </xf>
    <xf numFmtId="165" fontId="18" fillId="6" borderId="26" xfId="0" applyNumberFormat="1" applyFont="1" applyFill="1" applyBorder="1" applyAlignment="1" applyProtection="1">
      <alignment horizontal="center" vertical="center"/>
      <protection locked="0"/>
    </xf>
    <xf numFmtId="165" fontId="18" fillId="6" borderId="30" xfId="0" applyNumberFormat="1" applyFont="1" applyFill="1" applyBorder="1" applyAlignment="1" applyProtection="1">
      <alignment horizontal="center" vertical="center"/>
      <protection locked="0"/>
    </xf>
    <xf numFmtId="14" fontId="18" fillId="6" borderId="25" xfId="0" applyNumberFormat="1" applyFont="1" applyFill="1" applyBorder="1" applyAlignment="1" applyProtection="1">
      <alignment horizontal="center" vertical="center"/>
      <protection locked="0"/>
    </xf>
    <xf numFmtId="14" fontId="18" fillId="6" borderId="26" xfId="0" applyNumberFormat="1" applyFont="1" applyFill="1" applyBorder="1" applyAlignment="1" applyProtection="1">
      <alignment horizontal="center" vertical="center"/>
      <protection locked="0"/>
    </xf>
    <xf numFmtId="14" fontId="18" fillId="6" borderId="30" xfId="0" applyNumberFormat="1" applyFont="1" applyFill="1" applyBorder="1" applyAlignment="1" applyProtection="1">
      <alignment horizontal="center" vertical="center"/>
      <protection locked="0"/>
    </xf>
    <xf numFmtId="49" fontId="104" fillId="6" borderId="25" xfId="2" applyNumberFormat="1" applyFont="1" applyFill="1" applyBorder="1" applyAlignment="1" applyProtection="1">
      <alignment horizontal="center" vertical="center"/>
      <protection locked="0"/>
    </xf>
    <xf numFmtId="49" fontId="104" fillId="6" borderId="26" xfId="2" applyNumberFormat="1" applyFont="1" applyFill="1" applyBorder="1" applyAlignment="1" applyProtection="1">
      <alignment horizontal="center" vertical="center"/>
      <protection locked="0"/>
    </xf>
    <xf numFmtId="49" fontId="104" fillId="6" borderId="30" xfId="2" applyNumberFormat="1" applyFont="1" applyFill="1" applyBorder="1" applyAlignment="1" applyProtection="1">
      <alignment horizontal="center" vertical="center"/>
      <protection locked="0"/>
    </xf>
    <xf numFmtId="0" fontId="18" fillId="16" borderId="46" xfId="0" applyFont="1" applyFill="1" applyBorder="1" applyAlignment="1">
      <alignment horizontal="left" vertical="center"/>
    </xf>
    <xf numFmtId="0" fontId="18" fillId="16" borderId="47" xfId="0" applyFont="1" applyFill="1" applyBorder="1" applyAlignment="1">
      <alignment horizontal="left" vertical="center"/>
    </xf>
    <xf numFmtId="0" fontId="18" fillId="16" borderId="48" xfId="0" applyFont="1" applyFill="1" applyBorder="1" applyAlignment="1">
      <alignment horizontal="left" vertical="center"/>
    </xf>
    <xf numFmtId="167" fontId="18" fillId="16" borderId="46" xfId="0" applyNumberFormat="1" applyFont="1" applyFill="1" applyBorder="1" applyAlignment="1">
      <alignment horizontal="left" vertical="center"/>
    </xf>
    <xf numFmtId="167" fontId="18" fillId="16" borderId="47" xfId="0" applyNumberFormat="1" applyFont="1" applyFill="1" applyBorder="1" applyAlignment="1">
      <alignment horizontal="left" vertical="center"/>
    </xf>
    <xf numFmtId="167" fontId="18" fillId="16" borderId="48" xfId="0" applyNumberFormat="1" applyFont="1" applyFill="1" applyBorder="1" applyAlignment="1">
      <alignment horizontal="left" vertical="center"/>
    </xf>
    <xf numFmtId="0" fontId="113" fillId="17" borderId="0" xfId="0" applyFont="1" applyFill="1" applyAlignment="1">
      <alignment horizontal="center" vertical="center"/>
    </xf>
    <xf numFmtId="0" fontId="18" fillId="16" borderId="46" xfId="0" applyFont="1" applyFill="1" applyBorder="1" applyAlignment="1">
      <alignment horizontal="center" vertical="center"/>
    </xf>
    <xf numFmtId="0" fontId="18" fillId="16" borderId="47" xfId="0" applyFont="1" applyFill="1" applyBorder="1" applyAlignment="1">
      <alignment horizontal="center" vertical="center"/>
    </xf>
    <xf numFmtId="0" fontId="18" fillId="16" borderId="48" xfId="0" applyFont="1" applyFill="1" applyBorder="1" applyAlignment="1">
      <alignment horizontal="center" vertical="center"/>
    </xf>
    <xf numFmtId="0" fontId="96" fillId="12" borderId="0" xfId="0" applyFont="1" applyFill="1" applyAlignment="1">
      <alignment horizontal="left" vertical="top" wrapText="1"/>
    </xf>
    <xf numFmtId="0" fontId="0" fillId="0" borderId="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164" fontId="114" fillId="12" borderId="46" xfId="0" applyNumberFormat="1" applyFont="1" applyFill="1" applyBorder="1" applyAlignment="1">
      <alignment horizontal="center" vertical="center"/>
    </xf>
    <xf numFmtId="164" fontId="114" fillId="12" borderId="47" xfId="0" applyNumberFormat="1" applyFont="1" applyFill="1" applyBorder="1" applyAlignment="1">
      <alignment horizontal="center" vertical="center"/>
    </xf>
    <xf numFmtId="164" fontId="114" fillId="12" borderId="48" xfId="0" applyNumberFormat="1" applyFont="1" applyFill="1" applyBorder="1" applyAlignment="1">
      <alignment horizontal="center" vertical="center"/>
    </xf>
    <xf numFmtId="0" fontId="62" fillId="13" borderId="0" xfId="0" applyFont="1" applyFill="1" applyAlignment="1">
      <alignment horizontal="center"/>
    </xf>
    <xf numFmtId="0" fontId="62" fillId="12" borderId="0" xfId="0" applyFont="1" applyFill="1" applyAlignment="1">
      <alignment horizontal="center"/>
    </xf>
    <xf numFmtId="164" fontId="114" fillId="12" borderId="46" xfId="0" quotePrefix="1" applyNumberFormat="1" applyFont="1" applyFill="1" applyBorder="1" applyAlignment="1">
      <alignment horizontal="center" vertical="center"/>
    </xf>
    <xf numFmtId="164" fontId="114" fillId="12" borderId="47" xfId="0" quotePrefix="1" applyNumberFormat="1" applyFont="1" applyFill="1" applyBorder="1" applyAlignment="1">
      <alignment horizontal="center" vertical="center"/>
    </xf>
    <xf numFmtId="164" fontId="114" fillId="12" borderId="48" xfId="0" quotePrefix="1" applyNumberFormat="1" applyFont="1" applyFill="1" applyBorder="1" applyAlignment="1">
      <alignment horizontal="center" vertical="center"/>
    </xf>
    <xf numFmtId="0" fontId="18" fillId="12" borderId="8" xfId="0" applyFont="1" applyFill="1" applyBorder="1" applyAlignment="1">
      <alignment horizontal="center" vertical="center" wrapText="1"/>
    </xf>
    <xf numFmtId="0" fontId="66" fillId="11" borderId="25" xfId="0" applyFont="1" applyFill="1" applyBorder="1" applyAlignment="1">
      <alignment horizontal="center" vertical="center"/>
    </xf>
    <xf numFmtId="0" fontId="66" fillId="11" borderId="26" xfId="0" applyFont="1" applyFill="1" applyBorder="1" applyAlignment="1">
      <alignment horizontal="center" vertical="center"/>
    </xf>
    <xf numFmtId="0" fontId="66" fillId="11" borderId="30" xfId="0" applyFont="1" applyFill="1" applyBorder="1" applyAlignment="1">
      <alignment horizontal="center" vertical="center"/>
    </xf>
    <xf numFmtId="49" fontId="58" fillId="5" borderId="46" xfId="0" applyNumberFormat="1" applyFont="1" applyFill="1" applyBorder="1" applyAlignment="1" applyProtection="1">
      <alignment horizontal="center" vertical="center"/>
      <protection locked="0"/>
    </xf>
    <xf numFmtId="49" fontId="58" fillId="5" borderId="48" xfId="0" applyNumberFormat="1" applyFont="1" applyFill="1" applyBorder="1" applyAlignment="1" applyProtection="1">
      <alignment horizontal="center" vertical="center"/>
      <protection locked="0"/>
    </xf>
    <xf numFmtId="0" fontId="18" fillId="12" borderId="0" xfId="0" applyFont="1" applyFill="1" applyAlignment="1">
      <alignment horizontal="left" vertical="top" wrapText="1"/>
    </xf>
    <xf numFmtId="0" fontId="44" fillId="12" borderId="0" xfId="2" applyFill="1" applyBorder="1" applyAlignment="1" applyProtection="1">
      <alignment horizontal="left" wrapText="1"/>
    </xf>
    <xf numFmtId="0" fontId="58" fillId="12" borderId="0" xfId="0" applyFont="1" applyFill="1" applyAlignment="1">
      <alignment horizontal="right" vertical="center" wrapText="1"/>
    </xf>
    <xf numFmtId="49" fontId="58" fillId="5" borderId="47" xfId="0" applyNumberFormat="1" applyFont="1" applyFill="1" applyBorder="1" applyAlignment="1" applyProtection="1">
      <alignment horizontal="center" vertical="center"/>
      <protection locked="0"/>
    </xf>
    <xf numFmtId="0" fontId="58" fillId="12" borderId="0" xfId="0" applyFont="1" applyFill="1" applyAlignment="1">
      <alignment horizontal="right" vertical="center"/>
    </xf>
    <xf numFmtId="164" fontId="97" fillId="4" borderId="19" xfId="0" applyNumberFormat="1" applyFont="1" applyFill="1" applyBorder="1" applyAlignment="1">
      <alignment horizontal="center" vertical="center"/>
    </xf>
    <xf numFmtId="0" fontId="2" fillId="4" borderId="19" xfId="0" applyFont="1" applyFill="1" applyBorder="1" applyAlignment="1">
      <alignment horizontal="left" vertical="center"/>
    </xf>
    <xf numFmtId="164" fontId="2" fillId="4" borderId="19" xfId="0" applyNumberFormat="1" applyFont="1" applyFill="1" applyBorder="1" applyAlignment="1">
      <alignment horizontal="center" vertical="center" wrapText="1"/>
    </xf>
    <xf numFmtId="0" fontId="82" fillId="11" borderId="0" xfId="0" applyFont="1" applyFill="1" applyAlignment="1">
      <alignment horizontal="center" vertical="top"/>
    </xf>
    <xf numFmtId="0" fontId="80" fillId="4" borderId="0" xfId="0" applyFont="1" applyFill="1" applyAlignment="1">
      <alignment horizontal="left" vertical="center" wrapText="1"/>
    </xf>
    <xf numFmtId="0" fontId="10" fillId="15" borderId="0" xfId="0" applyFont="1" applyFill="1" applyAlignment="1">
      <alignment horizontal="left" vertical="center"/>
    </xf>
    <xf numFmtId="0" fontId="55" fillId="12" borderId="0" xfId="0" applyFont="1" applyFill="1" applyAlignment="1">
      <alignment horizontal="left" vertical="center" wrapText="1"/>
    </xf>
    <xf numFmtId="0" fontId="55" fillId="12" borderId="0" xfId="0" applyFont="1" applyFill="1" applyAlignment="1">
      <alignment horizontal="left" vertical="top" wrapText="1"/>
    </xf>
    <xf numFmtId="0" fontId="80" fillId="4" borderId="50" xfId="0" applyFont="1" applyFill="1" applyBorder="1" applyAlignment="1">
      <alignment horizontal="left" vertical="top" wrapText="1"/>
    </xf>
    <xf numFmtId="0" fontId="80" fillId="4" borderId="0" xfId="0" applyFont="1" applyFill="1" applyAlignment="1">
      <alignment horizontal="left" vertical="top" wrapText="1"/>
    </xf>
    <xf numFmtId="0" fontId="64" fillId="14" borderId="16" xfId="0" applyFont="1" applyFill="1" applyBorder="1" applyAlignment="1">
      <alignment horizontal="center" vertical="center" wrapText="1"/>
    </xf>
    <xf numFmtId="0" fontId="92" fillId="14" borderId="16" xfId="0" applyFont="1" applyFill="1" applyBorder="1" applyAlignment="1">
      <alignment horizontal="center" vertical="center" wrapText="1"/>
    </xf>
    <xf numFmtId="0" fontId="92" fillId="14" borderId="31" xfId="0" applyFont="1" applyFill="1" applyBorder="1" applyAlignment="1">
      <alignment horizontal="center" vertical="center" wrapText="1"/>
    </xf>
    <xf numFmtId="0" fontId="50" fillId="14" borderId="20" xfId="0" applyFont="1" applyFill="1" applyBorder="1" applyAlignment="1">
      <alignment horizontal="center" vertical="center" wrapText="1"/>
    </xf>
    <xf numFmtId="0" fontId="50" fillId="14" borderId="0" xfId="0" applyFont="1" applyFill="1" applyAlignment="1">
      <alignment horizontal="center" vertical="center" wrapText="1"/>
    </xf>
    <xf numFmtId="0" fontId="50" fillId="14" borderId="22" xfId="0" applyFont="1" applyFill="1" applyBorder="1" applyAlignment="1">
      <alignment horizontal="center" vertical="center" wrapText="1"/>
    </xf>
    <xf numFmtId="0" fontId="50" fillId="14" borderId="21" xfId="0" applyFont="1" applyFill="1" applyBorder="1" applyAlignment="1">
      <alignment horizontal="center" vertical="center" wrapText="1"/>
    </xf>
    <xf numFmtId="0" fontId="50" fillId="14" borderId="19" xfId="0" applyFont="1" applyFill="1" applyBorder="1" applyAlignment="1">
      <alignment horizontal="center" vertical="center" wrapText="1"/>
    </xf>
    <xf numFmtId="0" fontId="50" fillId="14" borderId="24" xfId="0" applyFont="1" applyFill="1" applyBorder="1" applyAlignment="1">
      <alignment horizontal="center" vertical="center" wrapText="1"/>
    </xf>
    <xf numFmtId="2" fontId="48" fillId="12" borderId="46" xfId="0" applyNumberFormat="1" applyFont="1" applyFill="1" applyBorder="1" applyAlignment="1">
      <alignment horizontal="center" vertical="center"/>
    </xf>
    <xf numFmtId="2" fontId="48" fillId="12" borderId="47" xfId="0" applyNumberFormat="1" applyFont="1" applyFill="1" applyBorder="1" applyAlignment="1">
      <alignment horizontal="center" vertical="center"/>
    </xf>
    <xf numFmtId="2" fontId="48" fillId="12" borderId="48" xfId="0" applyNumberFormat="1" applyFont="1" applyFill="1" applyBorder="1" applyAlignment="1">
      <alignment horizontal="center" vertical="center"/>
    </xf>
    <xf numFmtId="0" fontId="55" fillId="13" borderId="0" xfId="0" quotePrefix="1" applyFont="1" applyFill="1" applyAlignment="1">
      <alignment horizontal="center" vertical="center"/>
    </xf>
    <xf numFmtId="168" fontId="58" fillId="5" borderId="0" xfId="0" applyNumberFormat="1" applyFont="1" applyFill="1" applyAlignment="1" applyProtection="1">
      <alignment horizontal="center" vertical="center"/>
      <protection locked="0"/>
    </xf>
    <xf numFmtId="166" fontId="10" fillId="2" borderId="37" xfId="0" applyNumberFormat="1" applyFont="1" applyFill="1" applyBorder="1" applyAlignment="1">
      <alignment horizontal="center" vertical="center" wrapText="1"/>
    </xf>
    <xf numFmtId="164" fontId="61" fillId="19" borderId="0" xfId="0" applyNumberFormat="1" applyFont="1" applyFill="1" applyAlignment="1">
      <alignment horizontal="center" vertical="center" wrapText="1"/>
    </xf>
    <xf numFmtId="0" fontId="2" fillId="12" borderId="28" xfId="0" applyFont="1" applyFill="1" applyBorder="1" applyAlignment="1">
      <alignment horizontal="left" vertical="center"/>
    </xf>
    <xf numFmtId="0" fontId="2" fillId="12" borderId="29" xfId="0" applyFont="1" applyFill="1" applyBorder="1" applyAlignment="1">
      <alignment horizontal="left" vertical="center"/>
    </xf>
    <xf numFmtId="0" fontId="2" fillId="12" borderId="27" xfId="0" applyFont="1" applyFill="1" applyBorder="1" applyAlignment="1">
      <alignment horizontal="left" vertical="center"/>
    </xf>
    <xf numFmtId="14" fontId="2" fillId="12" borderId="28" xfId="0" applyNumberFormat="1" applyFont="1" applyFill="1" applyBorder="1" applyAlignment="1">
      <alignment horizontal="left" vertical="center"/>
    </xf>
    <xf numFmtId="0" fontId="18" fillId="2" borderId="0" xfId="0" applyFont="1" applyFill="1" applyAlignment="1">
      <alignment horizontal="right" vertical="center" wrapText="1"/>
    </xf>
    <xf numFmtId="164" fontId="36" fillId="2" borderId="0" xfId="0" applyNumberFormat="1" applyFont="1" applyFill="1" applyAlignment="1">
      <alignment horizontal="center" vertical="center"/>
    </xf>
    <xf numFmtId="0" fontId="51" fillId="11" borderId="10" xfId="0" applyFont="1" applyFill="1" applyBorder="1" applyAlignment="1">
      <alignment horizontal="left" vertical="center"/>
    </xf>
    <xf numFmtId="0" fontId="51" fillId="11" borderId="3" xfId="0" applyFont="1" applyFill="1" applyBorder="1" applyAlignment="1">
      <alignment horizontal="left" vertical="center"/>
    </xf>
    <xf numFmtId="0" fontId="51" fillId="11" borderId="4" xfId="0" applyFont="1" applyFill="1" applyBorder="1" applyAlignment="1">
      <alignment horizontal="left" vertical="center"/>
    </xf>
    <xf numFmtId="164" fontId="36" fillId="2" borderId="0" xfId="0" applyNumberFormat="1" applyFont="1" applyFill="1" applyAlignment="1">
      <alignment horizontal="left" vertical="center"/>
    </xf>
    <xf numFmtId="0" fontId="8" fillId="2" borderId="5" xfId="0" applyFont="1" applyFill="1" applyBorder="1" applyAlignment="1">
      <alignment horizontal="left"/>
    </xf>
    <xf numFmtId="0" fontId="8" fillId="2" borderId="0" xfId="0" applyFont="1" applyFill="1" applyAlignment="1">
      <alignment horizontal="left"/>
    </xf>
    <xf numFmtId="0" fontId="8" fillId="2" borderId="6" xfId="0" applyFont="1" applyFill="1" applyBorder="1" applyAlignment="1">
      <alignment horizontal="left"/>
    </xf>
    <xf numFmtId="0" fontId="2" fillId="12" borderId="38" xfId="0" applyFont="1" applyFill="1" applyBorder="1" applyAlignment="1">
      <alignment horizontal="center" vertical="center"/>
    </xf>
    <xf numFmtId="0" fontId="2" fillId="12" borderId="39"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0" fontId="23" fillId="2" borderId="8" xfId="0" applyFont="1" applyFill="1" applyBorder="1" applyAlignment="1">
      <alignment horizontal="center" vertical="center"/>
    </xf>
    <xf numFmtId="0" fontId="23" fillId="2" borderId="0" xfId="0" applyFont="1" applyFill="1" applyAlignment="1">
      <alignment horizontal="center"/>
    </xf>
    <xf numFmtId="0" fontId="57" fillId="11" borderId="37" xfId="0" applyFont="1" applyFill="1" applyBorder="1" applyAlignment="1">
      <alignment horizontal="center" vertical="center"/>
    </xf>
    <xf numFmtId="0" fontId="57" fillId="11" borderId="37" xfId="0" applyFont="1" applyFill="1" applyBorder="1" applyAlignment="1">
      <alignment horizontal="center" vertical="center" wrapText="1"/>
    </xf>
    <xf numFmtId="0" fontId="13" fillId="11" borderId="0" xfId="0" applyFont="1" applyFill="1" applyAlignment="1">
      <alignment horizontal="left" vertical="center" wrapText="1"/>
    </xf>
    <xf numFmtId="0" fontId="14" fillId="2" borderId="0" xfId="0" applyFont="1" applyFill="1" applyAlignment="1">
      <alignment horizontal="center" vertical="center"/>
    </xf>
    <xf numFmtId="0" fontId="17" fillId="2" borderId="0" xfId="0" applyFont="1" applyFill="1" applyAlignment="1">
      <alignment horizontal="center" vertical="center"/>
    </xf>
    <xf numFmtId="166" fontId="18" fillId="2" borderId="14" xfId="0" applyNumberFormat="1" applyFont="1" applyFill="1" applyBorder="1" applyAlignment="1">
      <alignment horizontal="left" vertical="center" wrapText="1"/>
    </xf>
    <xf numFmtId="166" fontId="18" fillId="2" borderId="13" xfId="0" applyNumberFormat="1" applyFont="1" applyFill="1" applyBorder="1" applyAlignment="1">
      <alignment horizontal="left" vertical="center" wrapText="1"/>
    </xf>
    <xf numFmtId="166" fontId="18" fillId="2" borderId="15" xfId="0" applyNumberFormat="1" applyFont="1" applyFill="1" applyBorder="1" applyAlignment="1">
      <alignment horizontal="left" vertical="center" wrapText="1"/>
    </xf>
    <xf numFmtId="0" fontId="58" fillId="2" borderId="5" xfId="0" applyFont="1" applyFill="1" applyBorder="1" applyAlignment="1">
      <alignment horizontal="right" vertical="center"/>
    </xf>
    <xf numFmtId="0" fontId="58" fillId="2" borderId="0" xfId="0" applyFont="1" applyFill="1" applyAlignment="1">
      <alignment horizontal="right" vertical="center"/>
    </xf>
    <xf numFmtId="44" fontId="56" fillId="2" borderId="14" xfId="0" applyNumberFormat="1" applyFont="1" applyFill="1" applyBorder="1" applyAlignment="1">
      <alignment horizontal="center" vertical="center"/>
    </xf>
    <xf numFmtId="44" fontId="56" fillId="2" borderId="15" xfId="0" applyNumberFormat="1" applyFont="1" applyFill="1" applyBorder="1" applyAlignment="1">
      <alignment horizontal="center" vertical="center"/>
    </xf>
    <xf numFmtId="0" fontId="57" fillId="11" borderId="0" xfId="0" applyFont="1" applyFill="1" applyAlignment="1">
      <alignment horizontal="center" vertical="center" wrapText="1"/>
    </xf>
    <xf numFmtId="0" fontId="45" fillId="0" borderId="2" xfId="0" applyFont="1" applyBorder="1" applyAlignment="1">
      <alignment horizontal="center" vertical="center"/>
    </xf>
    <xf numFmtId="8" fontId="0" fillId="0" borderId="14" xfId="0" applyNumberFormat="1" applyBorder="1" applyAlignment="1" applyProtection="1">
      <alignment horizontal="center" vertical="center"/>
      <protection locked="0"/>
    </xf>
    <xf numFmtId="44" fontId="0" fillId="0" borderId="15" xfId="0" applyNumberFormat="1" applyBorder="1" applyAlignment="1" applyProtection="1">
      <alignment horizontal="center" vertical="center"/>
      <protection locked="0"/>
    </xf>
    <xf numFmtId="0" fontId="45" fillId="0" borderId="1"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15">
    <dxf>
      <border>
        <left/>
        <right/>
        <top/>
        <bottom/>
        <vertical/>
        <horizontal/>
      </border>
    </dxf>
    <dxf>
      <font>
        <color rgb="FFF1EEEB"/>
      </font>
    </dxf>
    <dxf>
      <font>
        <color theme="0"/>
      </font>
      <fill>
        <patternFill patternType="solid">
          <bgColor theme="0"/>
        </patternFill>
      </fill>
      <border>
        <left style="thin">
          <color rgb="FFC5BCB0"/>
        </left>
        <right/>
        <top/>
        <bottom/>
      </border>
    </dxf>
    <dxf>
      <font>
        <color theme="2"/>
      </font>
    </dxf>
    <dxf>
      <font>
        <color theme="2"/>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0A6E46"/>
      <color rgb="FFADECA2"/>
      <color rgb="FFC2DBD1"/>
      <color rgb="FF85B7A2"/>
      <color rgb="FF479274"/>
      <color rgb="FF619FAE"/>
      <color rgb="FFCADFE4"/>
      <color rgb="FFC41E4A"/>
      <color rgb="FF2C7F93"/>
      <color rgb="FF177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ADECA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E6957FB8-5BBD-4512-9C52-0CDF8A76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8B2F7D1D-ECE0-4D2F-A396-4CD8082878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A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A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11DFA9F3-5797-452F-8168-ABE8F21453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32EF87CA-8156-4318-9C85-4EBBAED877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721171</xdr:colOff>
      <xdr:row>0</xdr:row>
      <xdr:rowOff>47625</xdr:rowOff>
    </xdr:from>
    <xdr:to>
      <xdr:col>18</xdr:col>
      <xdr:colOff>31521</xdr:colOff>
      <xdr:row>4</xdr:row>
      <xdr:rowOff>95250</xdr:rowOff>
    </xdr:to>
    <xdr:pic>
      <xdr:nvPicPr>
        <xdr:cNvPr id="4" name="Image 3">
          <a:extLst>
            <a:ext uri="{FF2B5EF4-FFF2-40B4-BE49-F238E27FC236}">
              <a16:creationId xmlns:a16="http://schemas.microsoft.com/office/drawing/2014/main" id="{B0EFAB1B-F2AB-D1EE-FC64-C97752241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12" b="-1"/>
        <a:stretch/>
      </xdr:blipFill>
      <xdr:spPr>
        <a:xfrm>
          <a:off x="11932096" y="47625"/>
          <a:ext cx="2453600"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0020300"/>
          <a:ext cx="180000"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7" name="Graphique 6">
          <a:extLst>
            <a:ext uri="{FF2B5EF4-FFF2-40B4-BE49-F238E27FC236}">
              <a16:creationId xmlns:a16="http://schemas.microsoft.com/office/drawing/2014/main" id="{B946B698-2E60-77E1-0F8E-46297605D4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CAE4115E-7240-4ED2-88D7-D49ADD0BC4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4E0A242F-6A12-4D6A-89E8-16A73FB55DE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B10EA603-E859-4C7C-AC0C-B557511CF7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3FFD44B2-6063-42CB-939F-15D959405E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39FCD69E-2EA4-4619-9AB8-480CEF6E0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43A84847-EDDA-4A88-9FA8-D53195BD522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5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5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88670463-DCBC-44EA-A1E0-8D6583BD4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727D1785-94E2-4BFA-8A7E-843F439D2F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813B4816-39DB-46B3-942C-AD824F99A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BA8A92B6-080B-4933-8EC4-46373AEA470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0B93BD70-B69A-4693-BB56-014878EF5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C477D63A-025D-4CDB-AB51-5B3076B7692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90</xdr:row>
          <xdr:rowOff>76200</xdr:rowOff>
        </xdr:from>
        <xdr:to>
          <xdr:col>3</xdr:col>
          <xdr:colOff>0</xdr:colOff>
          <xdr:row>92</xdr:row>
          <xdr:rowOff>66675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92</xdr:row>
          <xdr:rowOff>76200</xdr:rowOff>
        </xdr:from>
        <xdr:to>
          <xdr:col>3</xdr:col>
          <xdr:colOff>0</xdr:colOff>
          <xdr:row>94</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79</xdr:row>
      <xdr:rowOff>19050</xdr:rowOff>
    </xdr:from>
    <xdr:to>
      <xdr:col>1</xdr:col>
      <xdr:colOff>170475</xdr:colOff>
      <xdr:row>79</xdr:row>
      <xdr:rowOff>199050</xdr:rowOff>
    </xdr:to>
    <xdr:pic>
      <xdr:nvPicPr>
        <xdr:cNvPr id="2" name="Graphique 1" descr="Informations avec un remplissage uni">
          <a:extLst>
            <a:ext uri="{FF2B5EF4-FFF2-40B4-BE49-F238E27FC236}">
              <a16:creationId xmlns:a16="http://schemas.microsoft.com/office/drawing/2014/main" id="{2C434D61-9EE9-43F2-A933-B0E15916B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129</xdr:row>
      <xdr:rowOff>85725</xdr:rowOff>
    </xdr:from>
    <xdr:to>
      <xdr:col>12</xdr:col>
      <xdr:colOff>131488</xdr:colOff>
      <xdr:row>134</xdr:row>
      <xdr:rowOff>95249</xdr:rowOff>
    </xdr:to>
    <xdr:pic>
      <xdr:nvPicPr>
        <xdr:cNvPr id="3" name="Graphique 2">
          <a:extLst>
            <a:ext uri="{FF2B5EF4-FFF2-40B4-BE49-F238E27FC236}">
              <a16:creationId xmlns:a16="http://schemas.microsoft.com/office/drawing/2014/main" id="{844E6C2F-1A40-4C89-B73F-FD7DFA78DF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69"/>
  <sheetViews>
    <sheetView tabSelected="1" zoomScaleNormal="100" zoomScaleSheetLayoutView="115" zoomScalePageLayoutView="85" workbookViewId="0">
      <selection activeCell="L9" sqref="L9:T9"/>
    </sheetView>
  </sheetViews>
  <sheetFormatPr baseColWidth="10" defaultColWidth="11.42578125" defaultRowHeight="11.25" x14ac:dyDescent="0.2"/>
  <cols>
    <col min="1" max="1" width="0.5703125" style="109" customWidth="1"/>
    <col min="2" max="2" width="2.140625" style="109" customWidth="1"/>
    <col min="3" max="3" width="1" style="109" customWidth="1"/>
    <col min="4" max="4" width="0.5703125" style="109" customWidth="1"/>
    <col min="5" max="5" width="1.5703125" style="109" customWidth="1"/>
    <col min="6" max="6" width="2.140625" style="109" customWidth="1"/>
    <col min="7" max="7" width="2.5703125" style="109" customWidth="1"/>
    <col min="8" max="8" width="1.5703125" style="109" customWidth="1"/>
    <col min="9" max="9" width="2" style="109" customWidth="1"/>
    <col min="10" max="10" width="4.140625" style="109" customWidth="1"/>
    <col min="11" max="11" width="2.42578125" style="109" customWidth="1"/>
    <col min="12" max="12" width="2.5703125" style="109" customWidth="1"/>
    <col min="13" max="13" width="7.140625" style="109" customWidth="1"/>
    <col min="14" max="14" width="1.5703125" style="109" customWidth="1"/>
    <col min="15" max="15" width="7.85546875" style="109" customWidth="1"/>
    <col min="16" max="16" width="2.28515625" style="109" customWidth="1"/>
    <col min="17" max="17" width="1.5703125" style="109" customWidth="1"/>
    <col min="18" max="18" width="2.42578125" style="109" customWidth="1"/>
    <col min="19" max="19" width="1.5703125" style="109" customWidth="1"/>
    <col min="20" max="20" width="2" style="109" customWidth="1"/>
    <col min="21" max="21" width="11.42578125" style="109" customWidth="1"/>
    <col min="22" max="23" width="1.5703125" style="109" customWidth="1"/>
    <col min="24" max="24" width="5.42578125" style="109" customWidth="1"/>
    <col min="25" max="25" width="1.5703125" style="109" customWidth="1"/>
    <col min="26" max="26" width="2.42578125" style="109" customWidth="1"/>
    <col min="27" max="33" width="1.5703125" style="109" customWidth="1"/>
    <col min="34" max="34" width="6.5703125" style="109" customWidth="1"/>
    <col min="35" max="36" width="1.5703125" style="109" customWidth="1"/>
    <col min="37" max="37" width="1.42578125" style="109" customWidth="1"/>
    <col min="38" max="38" width="13.5703125" style="109" customWidth="1"/>
    <col min="39" max="39" width="2" style="109" customWidth="1"/>
    <col min="40" max="40" width="1.42578125" style="109" customWidth="1"/>
    <col min="41" max="43" width="2.42578125" style="109" customWidth="1"/>
    <col min="44" max="44" width="6.42578125" style="109" customWidth="1"/>
    <col min="45" max="45" width="2.42578125" style="109" customWidth="1"/>
    <col min="46" max="46" width="24.5703125" style="109" customWidth="1"/>
    <col min="47" max="49" width="3.42578125" style="109" customWidth="1"/>
    <col min="50" max="50" width="4.5703125" style="109" customWidth="1"/>
    <col min="51" max="51" width="3.42578125" style="109" customWidth="1"/>
    <col min="52" max="52" width="5.42578125" style="109" customWidth="1"/>
    <col min="53" max="54" width="3.42578125" style="109" customWidth="1"/>
    <col min="55" max="55" width="10.5703125" style="109" customWidth="1"/>
    <col min="56" max="58" width="3.42578125" style="109" customWidth="1"/>
    <col min="59" max="60" width="2.42578125" style="109" customWidth="1"/>
    <col min="61" max="61" width="12" style="109" hidden="1" customWidth="1"/>
    <col min="62" max="62" width="21.5703125" style="109" bestFit="1" customWidth="1"/>
    <col min="63" max="66" width="1.5703125" style="109" customWidth="1"/>
    <col min="67" max="78" width="2.5703125" style="109" customWidth="1"/>
    <col min="79" max="79" width="13.42578125" style="109" bestFit="1" customWidth="1"/>
    <col min="80" max="80" width="11.42578125" style="109" customWidth="1"/>
    <col min="81" max="81" width="24.140625" style="109" bestFit="1" customWidth="1"/>
    <col min="82" max="84" width="0" style="109" hidden="1" customWidth="1"/>
    <col min="85" max="87" width="11.42578125" style="109"/>
    <col min="88" max="91" width="11.42578125" style="109" customWidth="1"/>
    <col min="92" max="16384" width="11.42578125" style="109"/>
  </cols>
  <sheetData>
    <row r="1" spans="2:69" ht="9.75" customHeight="1" x14ac:dyDescent="0.2">
      <c r="C1" s="433" t="s">
        <v>186</v>
      </c>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4" t="s">
        <v>177</v>
      </c>
      <c r="BB1" s="434"/>
      <c r="BC1" s="434"/>
      <c r="BD1" s="434"/>
      <c r="BE1" s="434"/>
      <c r="BF1" s="434"/>
      <c r="BG1" s="434"/>
      <c r="BH1" s="110"/>
      <c r="BI1" s="110"/>
    </row>
    <row r="2" spans="2:69" ht="9.75" customHeight="1" x14ac:dyDescent="0.2">
      <c r="B2" s="111"/>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4"/>
      <c r="BB2" s="434"/>
      <c r="BC2" s="434"/>
      <c r="BD2" s="434"/>
      <c r="BE2" s="434"/>
      <c r="BF2" s="434"/>
      <c r="BG2" s="434"/>
      <c r="BH2" s="110"/>
      <c r="BI2" s="110"/>
    </row>
    <row r="3" spans="2:69" ht="9.75" customHeight="1" x14ac:dyDescent="0.2">
      <c r="B3" s="11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4"/>
      <c r="BB3" s="434"/>
      <c r="BC3" s="434"/>
      <c r="BD3" s="434"/>
      <c r="BE3" s="434"/>
      <c r="BF3" s="434"/>
      <c r="BG3" s="434"/>
      <c r="BH3" s="110"/>
      <c r="BI3" s="110"/>
    </row>
    <row r="4" spans="2:69" ht="9.75" customHeight="1" x14ac:dyDescent="0.2">
      <c r="B4" s="11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4"/>
      <c r="BB4" s="434"/>
      <c r="BC4" s="434"/>
      <c r="BD4" s="434"/>
      <c r="BE4" s="434"/>
      <c r="BF4" s="434"/>
      <c r="BG4" s="434"/>
      <c r="BH4" s="110"/>
      <c r="BI4" s="110"/>
    </row>
    <row r="5" spans="2:69" ht="25.5" customHeight="1" x14ac:dyDescent="0.2">
      <c r="B5" s="11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4"/>
      <c r="BB5" s="434"/>
      <c r="BC5" s="434"/>
      <c r="BD5" s="434"/>
      <c r="BE5" s="434"/>
      <c r="BF5" s="434"/>
      <c r="BG5" s="434"/>
      <c r="BH5" s="110"/>
      <c r="BI5" s="110"/>
    </row>
    <row r="6" spans="2:69" s="112" customFormat="1" ht="27.75" customHeight="1" x14ac:dyDescent="0.2">
      <c r="C6" s="435" t="s">
        <v>0</v>
      </c>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113"/>
      <c r="BI6" s="113"/>
    </row>
    <row r="7" spans="2:69" s="114" customFormat="1" ht="20.25" customHeight="1" x14ac:dyDescent="0.25">
      <c r="C7" s="437" t="s">
        <v>73</v>
      </c>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row>
    <row r="8" spans="2:69" s="112" customFormat="1" ht="6" customHeight="1" x14ac:dyDescent="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row>
    <row r="9" spans="2:69" s="112" customFormat="1" ht="17.25" customHeight="1" x14ac:dyDescent="0.2">
      <c r="C9" s="442" t="s">
        <v>1</v>
      </c>
      <c r="D9" s="442"/>
      <c r="E9" s="442"/>
      <c r="F9" s="442"/>
      <c r="G9" s="442"/>
      <c r="H9" s="442"/>
      <c r="I9" s="442"/>
      <c r="J9" s="442"/>
      <c r="K9" s="442"/>
      <c r="L9" s="439"/>
      <c r="M9" s="439"/>
      <c r="N9" s="439"/>
      <c r="O9" s="439"/>
      <c r="P9" s="439"/>
      <c r="Q9" s="439"/>
      <c r="R9" s="439"/>
      <c r="S9" s="439"/>
      <c r="T9" s="439"/>
      <c r="U9" s="354"/>
      <c r="V9" s="354"/>
      <c r="W9" s="354"/>
      <c r="X9" s="354"/>
      <c r="Y9" s="354"/>
      <c r="Z9" s="354"/>
      <c r="AA9" s="354"/>
      <c r="AB9" s="354"/>
      <c r="AC9" s="354"/>
      <c r="AD9" s="247"/>
      <c r="AE9" s="247"/>
      <c r="AF9" s="247"/>
      <c r="AG9" s="247"/>
      <c r="AH9" s="247"/>
      <c r="AI9" s="247"/>
      <c r="AJ9" s="247"/>
      <c r="AK9" s="436" t="s">
        <v>157</v>
      </c>
      <c r="AL9" s="436"/>
      <c r="AM9" s="436"/>
      <c r="AN9" s="436"/>
      <c r="AO9" s="436"/>
      <c r="AP9" s="436"/>
      <c r="AQ9" s="436"/>
      <c r="AR9" s="436"/>
      <c r="AS9" s="436"/>
      <c r="AT9" s="436"/>
      <c r="AU9" s="436"/>
      <c r="AV9" s="436"/>
      <c r="AW9" s="436"/>
      <c r="AX9" s="436"/>
      <c r="AY9" s="436"/>
      <c r="AZ9" s="355"/>
      <c r="BA9" s="438"/>
      <c r="BB9" s="438"/>
      <c r="BC9" s="438"/>
      <c r="BD9" s="438"/>
      <c r="BE9" s="438"/>
      <c r="BF9" s="438"/>
      <c r="BG9" s="355"/>
    </row>
    <row r="10" spans="2:69" s="112" customFormat="1" ht="5.25" customHeight="1" x14ac:dyDescent="0.2">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row>
    <row r="11" spans="2:69" s="112" customFormat="1" ht="19.5" customHeight="1" x14ac:dyDescent="0.2">
      <c r="C11" s="445" t="s">
        <v>10</v>
      </c>
      <c r="D11" s="445"/>
      <c r="E11" s="445"/>
      <c r="F11" s="445"/>
      <c r="G11" s="445"/>
      <c r="H11" s="445"/>
      <c r="I11" s="445"/>
      <c r="J11" s="445"/>
      <c r="K11" s="355"/>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6"/>
      <c r="BF11" s="446"/>
      <c r="BG11" s="355"/>
    </row>
    <row r="12" spans="2:69" s="112" customFormat="1" ht="5.25" customHeight="1" x14ac:dyDescent="0.2">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row>
    <row r="13" spans="2:69" s="112" customFormat="1" ht="19.5" customHeight="1" x14ac:dyDescent="0.25">
      <c r="C13" s="445" t="s">
        <v>2</v>
      </c>
      <c r="D13" s="445"/>
      <c r="E13" s="445"/>
      <c r="F13" s="445"/>
      <c r="G13" s="445"/>
      <c r="H13" s="445"/>
      <c r="I13" s="445"/>
      <c r="J13" s="445"/>
      <c r="K13" s="356"/>
      <c r="L13" s="443"/>
      <c r="M13" s="443"/>
      <c r="N13" s="443"/>
      <c r="O13" s="443"/>
      <c r="P13" s="443"/>
      <c r="Q13" s="443"/>
      <c r="R13" s="443"/>
      <c r="S13" s="443"/>
      <c r="T13" s="443"/>
      <c r="U13" s="357"/>
      <c r="V13" s="358" t="s">
        <v>41</v>
      </c>
      <c r="W13" s="357"/>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446"/>
      <c r="BF13" s="446"/>
      <c r="BG13" s="357"/>
      <c r="BQ13" s="115"/>
    </row>
    <row r="14" spans="2:69" s="112" customFormat="1" ht="5.25" customHeight="1" x14ac:dyDescent="0.2">
      <c r="C14" s="247"/>
      <c r="D14" s="247"/>
      <c r="E14" s="247"/>
      <c r="F14" s="247"/>
      <c r="G14" s="247"/>
      <c r="H14" s="247"/>
      <c r="I14" s="247"/>
      <c r="J14" s="247"/>
      <c r="K14" s="356"/>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row>
    <row r="15" spans="2:69" s="112" customFormat="1" ht="19.5" customHeight="1" x14ac:dyDescent="0.25">
      <c r="C15" s="303" t="s">
        <v>40</v>
      </c>
      <c r="D15" s="303"/>
      <c r="E15" s="303"/>
      <c r="F15" s="303"/>
      <c r="G15" s="303"/>
      <c r="H15" s="303"/>
      <c r="I15" s="303"/>
      <c r="J15" s="303"/>
      <c r="K15" s="356"/>
      <c r="L15" s="444"/>
      <c r="M15" s="444"/>
      <c r="N15" s="444"/>
      <c r="O15" s="444"/>
      <c r="P15" s="444"/>
      <c r="Q15" s="444"/>
      <c r="R15" s="444"/>
      <c r="S15" s="444"/>
      <c r="T15" s="444"/>
      <c r="U15" s="444"/>
      <c r="V15" s="444"/>
      <c r="W15" s="444"/>
      <c r="X15" s="444"/>
      <c r="Y15" s="444"/>
      <c r="Z15" s="444"/>
      <c r="AA15" s="440" t="s">
        <v>95</v>
      </c>
      <c r="AB15" s="440"/>
      <c r="AC15" s="440"/>
      <c r="AD15" s="440"/>
      <c r="AE15" s="440"/>
      <c r="AF15" s="440"/>
      <c r="AG15" s="440"/>
      <c r="AH15" s="440"/>
      <c r="AI15" s="440"/>
      <c r="AJ15" s="440"/>
      <c r="AK15" s="440"/>
      <c r="AL15" s="440"/>
      <c r="AM15" s="447"/>
      <c r="AN15" s="447"/>
      <c r="AO15" s="447"/>
      <c r="AP15" s="447"/>
      <c r="AQ15" s="447"/>
      <c r="AR15" s="447"/>
      <c r="AS15" s="447"/>
      <c r="AT15" s="447"/>
      <c r="AU15" s="447"/>
      <c r="AV15" s="447"/>
      <c r="AW15" s="447"/>
      <c r="AX15" s="447"/>
      <c r="AY15" s="447"/>
      <c r="AZ15" s="447"/>
      <c r="BA15" s="447"/>
      <c r="BB15" s="447"/>
      <c r="BC15" s="447"/>
      <c r="BD15" s="447"/>
      <c r="BE15" s="447"/>
      <c r="BF15" s="447"/>
      <c r="BG15" s="303"/>
      <c r="BQ15" s="115"/>
    </row>
    <row r="16" spans="2:69" s="112" customFormat="1" ht="5.25" customHeight="1" x14ac:dyDescent="0.2">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row>
    <row r="17" spans="3:61" s="112" customFormat="1" ht="17.25" customHeight="1" x14ac:dyDescent="0.2"/>
    <row r="18" spans="3:61" s="114" customFormat="1" ht="20.25" customHeight="1" x14ac:dyDescent="0.25">
      <c r="C18" s="437" t="s">
        <v>93</v>
      </c>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row>
    <row r="19" spans="3:61" s="114" customFormat="1" ht="18.75" customHeight="1" x14ac:dyDescent="0.25">
      <c r="C19" s="425" t="s">
        <v>119</v>
      </c>
      <c r="D19" s="425"/>
      <c r="E19" s="425"/>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row>
    <row r="20" spans="3:61" s="114" customFormat="1" ht="18.75" customHeight="1" x14ac:dyDescent="0.25">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row>
    <row r="21" spans="3:61" s="114" customFormat="1" ht="11.25" customHeight="1" x14ac:dyDescent="0.25">
      <c r="C21" s="355"/>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60"/>
      <c r="AK21" s="359"/>
      <c r="AL21" s="361" t="str">
        <f>IF(AND(Q22&lt;&gt;0,AC22=0),"Veuillez indiquer le montant du plafond d'abondement PEE que vous avez choisi ou alors le plafond légal de 3 768 €.","")</f>
        <v/>
      </c>
      <c r="AM21" s="359"/>
      <c r="AN21" s="359"/>
      <c r="AO21" s="359"/>
      <c r="AP21" s="359"/>
      <c r="AQ21" s="359"/>
      <c r="AR21" s="359"/>
      <c r="AS21" s="359"/>
      <c r="AT21" s="359"/>
      <c r="AU21" s="359"/>
      <c r="AV21" s="359"/>
      <c r="AW21" s="359"/>
      <c r="AX21" s="359"/>
      <c r="AY21" s="359"/>
      <c r="AZ21" s="359"/>
      <c r="BA21" s="359"/>
      <c r="BB21" s="359"/>
      <c r="BC21" s="359"/>
      <c r="BD21" s="359"/>
      <c r="BE21" s="359"/>
      <c r="BF21" s="359"/>
      <c r="BG21" s="362"/>
    </row>
    <row r="22" spans="3:61" s="112" customFormat="1" ht="15.75" customHeight="1" x14ac:dyDescent="0.2">
      <c r="C22" s="357" t="s">
        <v>81</v>
      </c>
      <c r="D22" s="357"/>
      <c r="E22" s="357"/>
      <c r="F22" s="357"/>
      <c r="G22" s="357"/>
      <c r="H22" s="357"/>
      <c r="I22" s="247"/>
      <c r="J22" s="247"/>
      <c r="K22" s="357" t="s">
        <v>29</v>
      </c>
      <c r="L22" s="247"/>
      <c r="M22" s="247"/>
      <c r="N22" s="247"/>
      <c r="O22" s="247"/>
      <c r="P22" s="359"/>
      <c r="Q22" s="448"/>
      <c r="R22" s="448"/>
      <c r="S22" s="448"/>
      <c r="T22" s="448"/>
      <c r="U22" s="247"/>
      <c r="V22" s="247"/>
      <c r="W22" s="357" t="s">
        <v>30</v>
      </c>
      <c r="X22" s="247"/>
      <c r="Y22" s="247"/>
      <c r="Z22" s="247"/>
      <c r="AA22" s="247"/>
      <c r="AB22" s="247"/>
      <c r="AC22" s="441"/>
      <c r="AD22" s="441"/>
      <c r="AE22" s="441"/>
      <c r="AF22" s="441"/>
      <c r="AG22" s="441"/>
      <c r="AH22" s="441"/>
      <c r="AI22" s="441"/>
      <c r="AJ22" s="247"/>
      <c r="AK22" s="247"/>
      <c r="AL22" s="361" t="str">
        <f>IF($AC$22&gt;8%*PASS,"Erreur : Le plafond d'abondement PEE doit être inférieur ou égal à 3 768 €","")</f>
        <v/>
      </c>
      <c r="AM22" s="247"/>
      <c r="AN22" s="247"/>
      <c r="AO22" s="247"/>
      <c r="AP22" s="247"/>
      <c r="AQ22" s="247"/>
      <c r="AR22" s="247"/>
      <c r="AS22" s="247"/>
      <c r="AT22" s="247"/>
      <c r="AU22" s="362"/>
      <c r="AV22" s="362"/>
      <c r="AW22" s="362"/>
      <c r="AX22" s="362"/>
      <c r="AY22" s="362"/>
      <c r="AZ22" s="362"/>
      <c r="BA22" s="362"/>
      <c r="BB22" s="362"/>
      <c r="BC22" s="362"/>
      <c r="BD22" s="362"/>
      <c r="BE22" s="362"/>
      <c r="BF22" s="362"/>
      <c r="BG22" s="362"/>
    </row>
    <row r="23" spans="3:61" s="112" customFormat="1" ht="11.25" customHeight="1" x14ac:dyDescent="0.2">
      <c r="C23" s="357"/>
      <c r="D23" s="357"/>
      <c r="E23" s="357"/>
      <c r="F23" s="357"/>
      <c r="G23" s="357"/>
      <c r="H23" s="357"/>
      <c r="I23" s="357"/>
      <c r="J23" s="357"/>
      <c r="K23" s="247"/>
      <c r="L23" s="247"/>
      <c r="M23" s="247"/>
      <c r="N23" s="247"/>
      <c r="O23" s="247"/>
      <c r="P23" s="247"/>
      <c r="Q23" s="247"/>
      <c r="R23" s="247"/>
      <c r="S23" s="247"/>
      <c r="T23" s="247"/>
      <c r="U23" s="247"/>
      <c r="V23" s="247"/>
      <c r="W23" s="247"/>
      <c r="X23" s="247"/>
      <c r="Y23" s="247"/>
      <c r="Z23" s="247"/>
      <c r="AA23" s="247"/>
      <c r="AB23" s="247"/>
      <c r="AC23" s="362"/>
      <c r="AD23" s="362"/>
      <c r="AE23" s="363"/>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247"/>
      <c r="BB23" s="247"/>
      <c r="BC23" s="247"/>
      <c r="BD23" s="247"/>
      <c r="BE23" s="247"/>
      <c r="BF23" s="247"/>
      <c r="BG23" s="247"/>
    </row>
    <row r="24" spans="3:61" s="112" customFormat="1" ht="11.25" customHeight="1" x14ac:dyDescent="0.2">
      <c r="C24" s="357"/>
      <c r="D24" s="357"/>
      <c r="E24" s="357"/>
      <c r="F24" s="357"/>
      <c r="G24" s="357"/>
      <c r="H24" s="357"/>
      <c r="I24" s="357"/>
      <c r="J24" s="357"/>
      <c r="K24" s="247"/>
      <c r="L24" s="247"/>
      <c r="M24" s="247"/>
      <c r="N24" s="247"/>
      <c r="O24" s="247"/>
      <c r="P24" s="361" t="str">
        <f>IF($P$22&gt;300%,"Erreur : Le taux d'abondement PEE doit être inférieur ou égal à 300%","")</f>
        <v/>
      </c>
      <c r="Q24" s="247"/>
      <c r="R24" s="247"/>
      <c r="S24" s="247"/>
      <c r="T24" s="247"/>
      <c r="U24" s="247"/>
      <c r="V24" s="247"/>
      <c r="W24" s="247"/>
      <c r="X24" s="247"/>
      <c r="Y24" s="247"/>
      <c r="Z24" s="247"/>
      <c r="AA24" s="247"/>
      <c r="AB24" s="247"/>
      <c r="AC24" s="247"/>
      <c r="AD24" s="247"/>
      <c r="AE24" s="247"/>
      <c r="AF24" s="247"/>
      <c r="AG24" s="247"/>
      <c r="AH24" s="247"/>
      <c r="AI24" s="247"/>
      <c r="AJ24" s="247"/>
      <c r="AK24" s="247"/>
      <c r="AL24" s="361" t="str">
        <f>IF(OR($Q$22&gt;300%,Q26&gt;300%),"Attention :  Le taux d'abondement doit être inférieur ou égal à 300% par tranche de 5%","")</f>
        <v/>
      </c>
      <c r="AM24" s="247"/>
      <c r="AN24" s="247"/>
      <c r="AO24" s="247"/>
      <c r="AP24" s="247"/>
      <c r="AQ24" s="247"/>
      <c r="AR24" s="247"/>
      <c r="AS24" s="247"/>
      <c r="AT24" s="247"/>
      <c r="AU24" s="247"/>
      <c r="AV24" s="247"/>
      <c r="AW24" s="247"/>
      <c r="AX24" s="247"/>
      <c r="AY24" s="247"/>
      <c r="AZ24" s="247"/>
      <c r="BA24" s="247"/>
      <c r="BB24" s="247"/>
      <c r="BC24" s="247"/>
      <c r="BD24" s="247"/>
      <c r="BE24" s="247"/>
      <c r="BF24" s="247"/>
      <c r="BG24" s="247"/>
    </row>
    <row r="25" spans="3:61" s="112" customFormat="1" ht="11.25" customHeight="1" x14ac:dyDescent="0.2">
      <c r="C25" s="357"/>
      <c r="D25" s="357"/>
      <c r="E25" s="357"/>
      <c r="F25" s="357"/>
      <c r="G25" s="357"/>
      <c r="H25" s="357"/>
      <c r="I25" s="357"/>
      <c r="J25" s="35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361" t="str">
        <f>IF(AND(Q26&lt;&gt;0,AC26=0),"Veuillez indiquer le montant du plafond d'abondement PERCOL que vous avez choisi ou alors le plafond légal de 7 536 €.","")</f>
        <v/>
      </c>
      <c r="AM25" s="247"/>
      <c r="AN25" s="247"/>
      <c r="AO25" s="247"/>
      <c r="AP25" s="247"/>
      <c r="AQ25" s="247"/>
      <c r="AR25" s="247"/>
      <c r="AS25" s="247"/>
      <c r="AT25" s="247"/>
      <c r="AU25" s="247"/>
      <c r="AV25" s="247"/>
      <c r="AW25" s="247"/>
      <c r="AX25" s="247"/>
      <c r="AY25" s="247"/>
      <c r="AZ25" s="247"/>
      <c r="BA25" s="247"/>
      <c r="BB25" s="247"/>
      <c r="BC25" s="247"/>
      <c r="BD25" s="247"/>
      <c r="BE25" s="247"/>
      <c r="BF25" s="247"/>
      <c r="BG25" s="247"/>
    </row>
    <row r="26" spans="3:61" s="112" customFormat="1" ht="16.5" customHeight="1" x14ac:dyDescent="0.2">
      <c r="C26" s="357" t="s">
        <v>118</v>
      </c>
      <c r="D26" s="357"/>
      <c r="E26" s="357"/>
      <c r="F26" s="357"/>
      <c r="G26" s="357"/>
      <c r="H26" s="357"/>
      <c r="I26" s="247"/>
      <c r="J26" s="247"/>
      <c r="K26" s="303" t="s">
        <v>29</v>
      </c>
      <c r="L26" s="364"/>
      <c r="M26" s="364"/>
      <c r="N26" s="247"/>
      <c r="O26" s="247"/>
      <c r="P26" s="247"/>
      <c r="Q26" s="448"/>
      <c r="R26" s="448"/>
      <c r="S26" s="448"/>
      <c r="T26" s="448"/>
      <c r="U26" s="365"/>
      <c r="V26" s="247"/>
      <c r="W26" s="357" t="s">
        <v>30</v>
      </c>
      <c r="X26" s="247"/>
      <c r="Y26" s="247"/>
      <c r="Z26" s="247"/>
      <c r="AA26" s="247"/>
      <c r="AB26" s="247"/>
      <c r="AC26" s="441"/>
      <c r="AD26" s="441"/>
      <c r="AE26" s="441"/>
      <c r="AF26" s="441"/>
      <c r="AG26" s="441"/>
      <c r="AH26" s="441"/>
      <c r="AI26" s="441"/>
      <c r="AJ26" s="247"/>
      <c r="AK26" s="247"/>
      <c r="AL26" s="361" t="str">
        <f>IF(AC26&gt;16%*PASS,"Erreur : Le plafond d'abondement PERCOL doit être inférieur ou égal à 7 536 €","")</f>
        <v/>
      </c>
      <c r="AM26" s="247"/>
      <c r="AN26" s="247"/>
      <c r="AO26" s="247"/>
      <c r="AP26" s="247"/>
      <c r="AQ26" s="247"/>
      <c r="AR26" s="247"/>
      <c r="AS26" s="247"/>
      <c r="AT26" s="247"/>
      <c r="AU26" s="247"/>
      <c r="AV26" s="247"/>
      <c r="AW26" s="247"/>
      <c r="AX26" s="247"/>
      <c r="AY26" s="247"/>
      <c r="AZ26" s="247"/>
      <c r="BA26" s="247"/>
      <c r="BB26" s="247"/>
      <c r="BC26" s="247"/>
      <c r="BD26" s="247"/>
      <c r="BE26" s="247"/>
      <c r="BF26" s="247"/>
      <c r="BG26" s="247"/>
      <c r="BI26" s="116"/>
    </row>
    <row r="27" spans="3:61" s="112" customFormat="1" ht="6.75" customHeight="1" x14ac:dyDescent="0.2">
      <c r="C27" s="357"/>
      <c r="D27" s="357"/>
      <c r="E27" s="357"/>
      <c r="F27" s="357"/>
      <c r="G27" s="357"/>
      <c r="H27" s="357"/>
      <c r="I27" s="247"/>
      <c r="J27" s="247"/>
      <c r="K27" s="303"/>
      <c r="L27" s="364"/>
      <c r="M27" s="364"/>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I27" s="116"/>
    </row>
    <row r="28" spans="3:61" s="112" customFormat="1" ht="3" customHeight="1" x14ac:dyDescent="0.2">
      <c r="C28" s="357"/>
      <c r="D28" s="357"/>
      <c r="E28" s="357"/>
      <c r="F28" s="357"/>
      <c r="G28" s="357"/>
      <c r="H28" s="35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I28" s="100"/>
    </row>
    <row r="29" spans="3:61" s="112" customFormat="1" ht="16.5" hidden="1" customHeight="1" x14ac:dyDescent="0.2">
      <c r="C29" s="357"/>
      <c r="D29" s="357"/>
      <c r="E29" s="357"/>
      <c r="F29" s="357"/>
      <c r="G29" s="357"/>
      <c r="H29" s="357"/>
      <c r="I29" s="247"/>
      <c r="J29" s="247"/>
      <c r="K29" s="303"/>
      <c r="L29" s="364"/>
      <c r="M29" s="364"/>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I29" s="116"/>
    </row>
    <row r="30" spans="3:61" s="112" customFormat="1" ht="16.5" hidden="1" customHeight="1" x14ac:dyDescent="0.2">
      <c r="C30" s="366"/>
      <c r="D30" s="366"/>
      <c r="E30" s="366"/>
      <c r="F30" s="366"/>
      <c r="G30" s="366"/>
      <c r="H30" s="366"/>
      <c r="I30" s="366"/>
      <c r="J30" s="366"/>
      <c r="K30" s="366"/>
      <c r="L30" s="366"/>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8"/>
      <c r="AN30" s="247"/>
      <c r="AO30" s="247"/>
      <c r="AP30" s="247"/>
      <c r="AQ30" s="247"/>
      <c r="AR30" s="247"/>
      <c r="AS30" s="247"/>
      <c r="AT30" s="247"/>
      <c r="AU30" s="247"/>
      <c r="AV30" s="247"/>
      <c r="AW30" s="247"/>
      <c r="AX30" s="247"/>
      <c r="AY30" s="247"/>
      <c r="AZ30" s="247"/>
      <c r="BA30" s="247"/>
      <c r="BB30" s="247"/>
      <c r="BC30" s="247"/>
      <c r="BD30" s="247"/>
      <c r="BE30" s="247"/>
      <c r="BF30" s="247"/>
      <c r="BG30" s="247"/>
      <c r="BI30" s="116"/>
    </row>
    <row r="31" spans="3:61" s="112" customFormat="1" ht="24" hidden="1" customHeight="1" x14ac:dyDescent="0.2">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247"/>
      <c r="BE31" s="247"/>
      <c r="BF31" s="247"/>
      <c r="BG31" s="247"/>
      <c r="BI31" s="116"/>
    </row>
    <row r="32" spans="3:61" s="112" customFormat="1" ht="16.5" hidden="1" customHeight="1" x14ac:dyDescent="0.2">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247"/>
      <c r="BE32" s="247"/>
      <c r="BF32" s="247"/>
      <c r="BG32" s="247"/>
      <c r="BI32" s="116"/>
    </row>
    <row r="33" spans="2:61" s="112" customFormat="1" ht="10.5" customHeight="1" x14ac:dyDescent="0.2">
      <c r="C33" s="35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row>
    <row r="34" spans="2:61" ht="17.25" customHeight="1" x14ac:dyDescent="0.2"/>
    <row r="35" spans="2:61" ht="20.25" customHeight="1" x14ac:dyDescent="0.2">
      <c r="C35" s="437" t="s">
        <v>94</v>
      </c>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7"/>
      <c r="AZ35" s="437"/>
      <c r="BA35" s="437"/>
      <c r="BB35" s="437"/>
      <c r="BC35" s="437"/>
      <c r="BD35" s="437"/>
      <c r="BE35" s="437"/>
      <c r="BF35" s="437"/>
      <c r="BG35" s="437"/>
    </row>
    <row r="36" spans="2:61" s="112" customFormat="1" ht="20.25" customHeight="1" x14ac:dyDescent="0.2">
      <c r="C36" s="247"/>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117"/>
      <c r="BI36" s="117"/>
    </row>
    <row r="37" spans="2:61" s="112" customFormat="1" ht="56.25" customHeight="1" x14ac:dyDescent="0.2">
      <c r="C37" s="247"/>
      <c r="D37" s="369"/>
      <c r="E37" s="455" t="s">
        <v>116</v>
      </c>
      <c r="F37" s="455"/>
      <c r="G37" s="455"/>
      <c r="H37" s="455"/>
      <c r="I37" s="455"/>
      <c r="J37" s="455"/>
      <c r="K37" s="455"/>
      <c r="L37" s="455"/>
      <c r="M37" s="444" t="s">
        <v>38</v>
      </c>
      <c r="N37" s="444"/>
      <c r="O37" s="444"/>
      <c r="P37" s="444"/>
      <c r="Q37" s="444"/>
      <c r="R37" s="444"/>
      <c r="S37" s="444"/>
      <c r="T37" s="444"/>
      <c r="U37" s="444"/>
      <c r="V37" s="369"/>
      <c r="W37" s="370"/>
      <c r="X37" s="370"/>
      <c r="Y37" s="370"/>
      <c r="Z37" s="370"/>
      <c r="AA37" s="370"/>
      <c r="AB37" s="425" t="s">
        <v>117</v>
      </c>
      <c r="AC37" s="425"/>
      <c r="AD37" s="425"/>
      <c r="AE37" s="425"/>
      <c r="AF37" s="425"/>
      <c r="AG37" s="425"/>
      <c r="AH37" s="425"/>
      <c r="AI37" s="425"/>
      <c r="AJ37" s="425"/>
      <c r="AK37" s="425"/>
      <c r="AL37" s="425"/>
      <c r="AM37" s="456" t="s">
        <v>28</v>
      </c>
      <c r="AN37" s="456"/>
      <c r="AO37" s="456"/>
      <c r="AP37" s="456"/>
      <c r="AQ37" s="456"/>
      <c r="AR37" s="456"/>
      <c r="AS37" s="456"/>
      <c r="AT37" s="456"/>
      <c r="AU37" s="369"/>
      <c r="AV37" s="453" t="str">
        <f>+IF(AM37="Intéressement","La prime d'intéressement, versée en 2025 sur l'exercice fiscal 2024, est limitée à 75% du PASS 2024 (soit 34 776€)",IF(AM37="Participation","La prime de participation, versée en 2025 sur l'exercice fiscal 2024, est limitée à 75% du PASS 2024 (soit 34 766€).",IF(AM37="Prime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53"/>
      <c r="AX37" s="453"/>
      <c r="AY37" s="453"/>
      <c r="AZ37" s="453"/>
      <c r="BA37" s="453"/>
      <c r="BB37" s="453"/>
      <c r="BC37" s="453"/>
      <c r="BD37" s="453"/>
      <c r="BE37" s="453"/>
      <c r="BF37" s="453"/>
      <c r="BG37" s="453"/>
      <c r="BH37" s="117"/>
      <c r="BI37" s="117"/>
    </row>
    <row r="38" spans="2:61" s="112" customFormat="1" ht="13.5" customHeight="1" x14ac:dyDescent="0.2">
      <c r="C38" s="247"/>
      <c r="D38" s="369"/>
      <c r="E38" s="366"/>
      <c r="F38" s="366"/>
      <c r="G38" s="366"/>
      <c r="H38" s="366"/>
      <c r="I38" s="366"/>
      <c r="J38" s="366"/>
      <c r="K38" s="366"/>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117"/>
      <c r="BI38" s="117"/>
    </row>
    <row r="39" spans="2:61" ht="17.25" customHeight="1" x14ac:dyDescent="0.2"/>
    <row r="40" spans="2:61" s="112" customFormat="1" ht="5.25" customHeight="1" x14ac:dyDescent="0.2">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N40" s="247"/>
      <c r="AO40" s="247"/>
      <c r="AP40" s="247"/>
      <c r="AQ40" s="247"/>
      <c r="AR40" s="247"/>
      <c r="AS40" s="247"/>
      <c r="AT40" s="247"/>
      <c r="AU40" s="247"/>
      <c r="AV40" s="247"/>
      <c r="AW40" s="247"/>
      <c r="AX40" s="247"/>
      <c r="AY40" s="247"/>
      <c r="AZ40" s="247"/>
      <c r="BA40" s="247"/>
      <c r="BB40" s="247"/>
      <c r="BC40" s="247"/>
      <c r="BD40" s="247"/>
      <c r="BE40" s="247"/>
      <c r="BF40" s="247"/>
      <c r="BG40" s="247"/>
      <c r="BH40" s="118"/>
      <c r="BI40" s="118"/>
    </row>
    <row r="41" spans="2:61" s="112" customFormat="1" ht="20.25" customHeight="1" x14ac:dyDescent="0.2">
      <c r="C41" s="451" t="s">
        <v>3</v>
      </c>
      <c r="D41" s="451"/>
      <c r="E41" s="451"/>
      <c r="F41" s="451"/>
      <c r="G41" s="451"/>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247"/>
      <c r="AN41" s="372"/>
      <c r="AO41" s="454" t="s">
        <v>7</v>
      </c>
      <c r="AP41" s="454"/>
      <c r="AQ41" s="454"/>
      <c r="AR41" s="454"/>
      <c r="AS41" s="454"/>
      <c r="AT41" s="454"/>
      <c r="AU41" s="454"/>
      <c r="AV41" s="454"/>
      <c r="AW41" s="454"/>
      <c r="AX41" s="454"/>
      <c r="AY41" s="454"/>
      <c r="AZ41" s="454"/>
      <c r="BA41" s="454"/>
      <c r="BB41" s="454"/>
      <c r="BC41" s="454"/>
      <c r="BD41" s="454"/>
      <c r="BE41" s="454"/>
      <c r="BF41" s="454"/>
      <c r="BG41" s="454"/>
      <c r="BH41" s="118"/>
      <c r="BI41" s="118"/>
    </row>
    <row r="42" spans="2:61" s="112" customFormat="1" ht="6.75" customHeight="1" x14ac:dyDescent="0.2">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N42" s="247"/>
      <c r="AO42" s="357"/>
      <c r="AP42" s="357"/>
      <c r="AQ42" s="357"/>
      <c r="AR42" s="357"/>
      <c r="AS42" s="357"/>
      <c r="AT42" s="357"/>
      <c r="AU42" s="357"/>
      <c r="AV42" s="357"/>
      <c r="AW42" s="357"/>
      <c r="AX42" s="357"/>
      <c r="AY42" s="357"/>
      <c r="AZ42" s="357"/>
      <c r="BA42" s="357"/>
      <c r="BB42" s="357"/>
      <c r="BC42" s="357"/>
      <c r="BD42" s="357"/>
      <c r="BE42" s="357"/>
      <c r="BF42" s="357"/>
      <c r="BG42" s="357"/>
      <c r="BH42" s="118"/>
      <c r="BI42" s="119"/>
    </row>
    <row r="43" spans="2:61" s="112" customFormat="1" ht="16.5" customHeight="1" x14ac:dyDescent="0.2">
      <c r="C43" s="357"/>
      <c r="D43" s="357"/>
      <c r="E43" s="357" t="s">
        <v>92</v>
      </c>
      <c r="F43" s="357"/>
      <c r="G43" s="371"/>
      <c r="H43" s="452"/>
      <c r="I43" s="444"/>
      <c r="J43" s="444"/>
      <c r="K43" s="444"/>
      <c r="L43" s="444"/>
      <c r="M43" s="444"/>
      <c r="N43" s="444"/>
      <c r="O43" s="444"/>
      <c r="P43" s="444"/>
      <c r="Q43" s="444"/>
      <c r="R43" s="444"/>
      <c r="S43" s="444"/>
      <c r="T43" s="247"/>
      <c r="U43" s="247"/>
      <c r="V43" s="247"/>
      <c r="W43" s="247"/>
      <c r="X43" s="247"/>
      <c r="Y43" s="247"/>
      <c r="Z43" s="247"/>
      <c r="AA43" s="247"/>
      <c r="AB43" s="247"/>
      <c r="AC43" s="247"/>
      <c r="AD43" s="247"/>
      <c r="AE43" s="247"/>
      <c r="AF43" s="247"/>
      <c r="AG43" s="247"/>
      <c r="AH43" s="247"/>
      <c r="AI43" s="247"/>
      <c r="AJ43" s="247"/>
      <c r="AN43" s="247"/>
      <c r="AO43" s="450"/>
      <c r="AP43" s="450"/>
      <c r="AQ43" s="450"/>
      <c r="AR43" s="450"/>
      <c r="AS43" s="450"/>
      <c r="AT43" s="450"/>
      <c r="AU43" s="450"/>
      <c r="AV43" s="450"/>
      <c r="AW43" s="450"/>
      <c r="AX43" s="450"/>
      <c r="AY43" s="450"/>
      <c r="AZ43" s="450"/>
      <c r="BA43" s="450"/>
      <c r="BB43" s="450"/>
      <c r="BC43" s="450"/>
      <c r="BD43" s="450"/>
      <c r="BE43" s="450"/>
      <c r="BF43" s="450"/>
      <c r="BG43" s="357"/>
      <c r="BH43" s="118"/>
    </row>
    <row r="44" spans="2:61" s="112" customFormat="1" ht="26.25" customHeight="1" x14ac:dyDescent="0.2">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N44" s="247"/>
      <c r="AO44" s="450"/>
      <c r="AP44" s="450"/>
      <c r="AQ44" s="450"/>
      <c r="AR44" s="450"/>
      <c r="AS44" s="450"/>
      <c r="AT44" s="450"/>
      <c r="AU44" s="450"/>
      <c r="AV44" s="450"/>
      <c r="AW44" s="450"/>
      <c r="AX44" s="450"/>
      <c r="AY44" s="450"/>
      <c r="AZ44" s="450"/>
      <c r="BA44" s="450"/>
      <c r="BB44" s="450"/>
      <c r="BC44" s="450"/>
      <c r="BD44" s="450"/>
      <c r="BE44" s="450"/>
      <c r="BF44" s="450"/>
      <c r="BG44" s="357"/>
      <c r="BH44" s="118"/>
    </row>
    <row r="45" spans="2:61" s="112" customFormat="1" ht="9.75" customHeight="1" x14ac:dyDescent="0.2">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N45" s="247"/>
      <c r="AO45" s="247"/>
      <c r="AP45" s="247"/>
      <c r="AQ45" s="247"/>
      <c r="AR45" s="247"/>
      <c r="AS45" s="247"/>
      <c r="AT45" s="247"/>
      <c r="AU45" s="247"/>
      <c r="AV45" s="247"/>
      <c r="AW45" s="247"/>
      <c r="AX45" s="247"/>
      <c r="AY45" s="247"/>
      <c r="AZ45" s="247"/>
      <c r="BA45" s="247"/>
      <c r="BB45" s="247"/>
      <c r="BC45" s="247"/>
      <c r="BD45" s="247"/>
      <c r="BE45" s="247"/>
      <c r="BF45" s="247"/>
      <c r="BG45" s="247"/>
      <c r="BH45" s="118"/>
    </row>
    <row r="48" spans="2:61" s="130" customFormat="1" ht="20.25" x14ac:dyDescent="0.3">
      <c r="B48" s="392" t="s">
        <v>182</v>
      </c>
    </row>
    <row r="49" spans="2:60" s="130" customFormat="1" ht="7.5" customHeight="1" thickBot="1" x14ac:dyDescent="0.3"/>
    <row r="50" spans="2:60" s="130" customFormat="1" ht="15" x14ac:dyDescent="0.25">
      <c r="B50" s="393"/>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5"/>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5"/>
    </row>
    <row r="51" spans="2:60" s="130" customFormat="1" ht="15.75" x14ac:dyDescent="0.25">
      <c r="B51" s="396"/>
      <c r="C51" s="240"/>
      <c r="D51" s="240"/>
      <c r="E51" s="240"/>
      <c r="F51" s="240"/>
      <c r="G51" s="240"/>
      <c r="H51" s="240"/>
      <c r="I51" s="240"/>
      <c r="J51" s="240"/>
      <c r="K51" s="240"/>
      <c r="L51" s="240"/>
      <c r="M51" s="240"/>
      <c r="N51" s="240"/>
      <c r="O51" s="240"/>
      <c r="P51" s="240"/>
      <c r="Q51" s="240"/>
      <c r="R51" s="426" t="s">
        <v>189</v>
      </c>
      <c r="S51" s="426"/>
      <c r="T51" s="426"/>
      <c r="U51" s="426"/>
      <c r="V51" s="426"/>
      <c r="W51" s="426"/>
      <c r="X51" s="426"/>
      <c r="Y51" s="426"/>
      <c r="Z51" s="426"/>
      <c r="AA51" s="426"/>
      <c r="AB51" s="240"/>
      <c r="AC51" s="240"/>
      <c r="AD51" s="240"/>
      <c r="AE51" s="240"/>
      <c r="AF51" s="240"/>
      <c r="AG51" s="240"/>
      <c r="AH51" s="240"/>
      <c r="AI51" s="240"/>
      <c r="AJ51" s="240"/>
      <c r="AK51" s="240"/>
      <c r="AL51" s="397"/>
      <c r="AM51" s="240"/>
      <c r="AN51" s="240"/>
      <c r="AO51" s="240"/>
      <c r="AP51" s="240"/>
      <c r="AQ51" s="240"/>
      <c r="AR51" s="240"/>
      <c r="AS51" s="240"/>
      <c r="AT51" s="240"/>
      <c r="AU51" s="240"/>
      <c r="AV51" s="426" t="s">
        <v>190</v>
      </c>
      <c r="AW51" s="426"/>
      <c r="AX51" s="426"/>
      <c r="AY51" s="426"/>
      <c r="AZ51" s="426"/>
      <c r="BA51" s="426"/>
      <c r="BB51" s="240"/>
      <c r="BC51" s="240"/>
      <c r="BD51" s="240"/>
      <c r="BE51" s="240"/>
      <c r="BF51" s="240"/>
      <c r="BG51" s="240"/>
      <c r="BH51" s="397"/>
    </row>
    <row r="52" spans="2:60" s="130" customFormat="1" ht="15" x14ac:dyDescent="0.25">
      <c r="B52" s="396"/>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397"/>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397"/>
    </row>
    <row r="53" spans="2:60" s="130" customFormat="1" ht="18.75" x14ac:dyDescent="0.3">
      <c r="B53" s="398"/>
      <c r="C53" s="373" t="s">
        <v>183</v>
      </c>
      <c r="D53" s="373"/>
      <c r="E53" s="373"/>
      <c r="F53" s="373"/>
      <c r="G53" s="373"/>
      <c r="H53" s="374"/>
      <c r="I53" s="374"/>
      <c r="J53" s="374"/>
      <c r="K53" s="240"/>
      <c r="L53" s="240"/>
      <c r="M53" s="240"/>
      <c r="N53" s="240"/>
      <c r="O53" s="240"/>
      <c r="P53" s="240"/>
      <c r="Q53" s="240"/>
      <c r="R53" s="427" t="s">
        <v>191</v>
      </c>
      <c r="S53" s="428"/>
      <c r="T53" s="428"/>
      <c r="U53" s="428"/>
      <c r="V53" s="428"/>
      <c r="W53" s="428"/>
      <c r="X53" s="428"/>
      <c r="Y53" s="428"/>
      <c r="Z53" s="428"/>
      <c r="AA53" s="429"/>
      <c r="AB53" s="240"/>
      <c r="AC53" s="240"/>
      <c r="AD53" s="399"/>
      <c r="AE53" s="399"/>
      <c r="AF53" s="400"/>
      <c r="AG53" s="412"/>
      <c r="AH53" s="401"/>
      <c r="AI53" s="400"/>
      <c r="AJ53" s="400"/>
      <c r="AK53" s="412"/>
      <c r="AL53" s="397"/>
      <c r="AM53" s="401"/>
      <c r="AN53" s="401"/>
      <c r="AO53" s="401"/>
      <c r="AP53" s="400" t="s">
        <v>183</v>
      </c>
      <c r="AQ53" s="240"/>
      <c r="AR53" s="240"/>
      <c r="AS53" s="240"/>
      <c r="AT53" s="240"/>
      <c r="AU53" s="240"/>
      <c r="AV53" s="430" t="s">
        <v>191</v>
      </c>
      <c r="AW53" s="431"/>
      <c r="AX53" s="431"/>
      <c r="AY53" s="431"/>
      <c r="AZ53" s="431"/>
      <c r="BA53" s="431"/>
      <c r="BB53" s="432"/>
      <c r="BC53" s="240"/>
      <c r="BD53" s="240"/>
      <c r="BE53" s="399"/>
      <c r="BF53" s="399"/>
      <c r="BG53" s="399"/>
      <c r="BH53" s="402"/>
    </row>
    <row r="54" spans="2:60" s="130" customFormat="1" ht="9.75" customHeight="1" x14ac:dyDescent="0.3">
      <c r="B54" s="398"/>
      <c r="C54" s="373"/>
      <c r="D54" s="373"/>
      <c r="E54" s="373"/>
      <c r="F54" s="373"/>
      <c r="G54" s="373"/>
      <c r="H54" s="374"/>
      <c r="I54" s="374"/>
      <c r="J54" s="374"/>
      <c r="K54" s="240"/>
      <c r="L54" s="240"/>
      <c r="M54" s="240"/>
      <c r="N54" s="240"/>
      <c r="O54" s="240"/>
      <c r="P54" s="240"/>
      <c r="Q54" s="240"/>
      <c r="R54" s="374"/>
      <c r="S54" s="374"/>
      <c r="T54" s="374"/>
      <c r="U54" s="374"/>
      <c r="V54" s="374"/>
      <c r="W54" s="374"/>
      <c r="X54" s="374"/>
      <c r="Y54" s="240"/>
      <c r="Z54" s="240"/>
      <c r="AA54" s="240"/>
      <c r="AB54" s="240"/>
      <c r="AC54" s="240"/>
      <c r="AD54" s="240"/>
      <c r="AE54" s="240"/>
      <c r="AF54" s="401"/>
      <c r="AG54" s="412"/>
      <c r="AH54" s="413"/>
      <c r="AI54" s="413"/>
      <c r="AJ54" s="400"/>
      <c r="AK54" s="412"/>
      <c r="AL54" s="397"/>
      <c r="AM54" s="401"/>
      <c r="AN54" s="401"/>
      <c r="AO54" s="401"/>
      <c r="AP54" s="401"/>
      <c r="AQ54" s="240"/>
      <c r="AR54" s="240"/>
      <c r="AS54" s="240"/>
      <c r="AT54" s="240"/>
      <c r="AU54" s="240"/>
      <c r="AV54" s="374"/>
      <c r="AW54" s="374"/>
      <c r="AX54" s="374"/>
      <c r="AY54" s="374"/>
      <c r="AZ54" s="374"/>
      <c r="BA54" s="374"/>
      <c r="BB54" s="403"/>
      <c r="BC54" s="403"/>
      <c r="BD54" s="403"/>
      <c r="BE54" s="403"/>
      <c r="BF54" s="403"/>
      <c r="BG54" s="240"/>
      <c r="BH54" s="397"/>
    </row>
    <row r="55" spans="2:60" s="130" customFormat="1" ht="21" customHeight="1" x14ac:dyDescent="0.25">
      <c r="B55" s="404"/>
      <c r="C55" s="373" t="s">
        <v>192</v>
      </c>
      <c r="D55" s="373"/>
      <c r="E55" s="373"/>
      <c r="F55" s="373"/>
      <c r="G55" s="373"/>
      <c r="H55" s="374"/>
      <c r="I55" s="374"/>
      <c r="J55" s="374"/>
      <c r="K55" s="240"/>
      <c r="L55" s="240"/>
      <c r="M55" s="240"/>
      <c r="N55" s="240"/>
      <c r="O55" s="240"/>
      <c r="P55" s="240"/>
      <c r="Q55" s="240"/>
      <c r="R55" s="422"/>
      <c r="S55" s="423"/>
      <c r="T55" s="423"/>
      <c r="U55" s="423"/>
      <c r="V55" s="423"/>
      <c r="W55" s="423"/>
      <c r="X55" s="423"/>
      <c r="Y55" s="423"/>
      <c r="Z55" s="423"/>
      <c r="AA55" s="424"/>
      <c r="AB55" s="240"/>
      <c r="AC55" s="240"/>
      <c r="AD55" s="405"/>
      <c r="AE55" s="405"/>
      <c r="AF55" s="400"/>
      <c r="AG55" s="412"/>
      <c r="AH55" s="401"/>
      <c r="AI55" s="413"/>
      <c r="AJ55" s="413"/>
      <c r="AK55" s="413"/>
      <c r="AL55" s="397"/>
      <c r="AM55" s="401"/>
      <c r="AN55" s="401"/>
      <c r="AO55" s="401"/>
      <c r="AP55" s="400" t="s">
        <v>193</v>
      </c>
      <c r="AQ55" s="240"/>
      <c r="AR55" s="240"/>
      <c r="AS55" s="240"/>
      <c r="AT55" s="405"/>
      <c r="AU55" s="405"/>
      <c r="AV55" s="422"/>
      <c r="AW55" s="423"/>
      <c r="AX55" s="423"/>
      <c r="AY55" s="423"/>
      <c r="AZ55" s="423"/>
      <c r="BA55" s="423"/>
      <c r="BB55" s="424"/>
      <c r="BC55" s="405"/>
      <c r="BD55" s="405"/>
      <c r="BE55" s="405"/>
      <c r="BF55" s="405"/>
      <c r="BG55" s="405"/>
      <c r="BH55" s="397"/>
    </row>
    <row r="56" spans="2:60" s="130" customFormat="1" ht="15.75" thickBot="1" x14ac:dyDescent="0.3">
      <c r="B56" s="404"/>
      <c r="C56" s="373"/>
      <c r="D56" s="373"/>
      <c r="E56" s="373"/>
      <c r="F56" s="373"/>
      <c r="G56" s="373"/>
      <c r="H56" s="374"/>
      <c r="I56" s="374"/>
      <c r="J56" s="374"/>
      <c r="K56" s="240"/>
      <c r="L56" s="240"/>
      <c r="M56" s="240"/>
      <c r="N56" s="240"/>
      <c r="O56" s="240"/>
      <c r="P56" s="240"/>
      <c r="Q56" s="240"/>
      <c r="R56" s="374"/>
      <c r="S56" s="374"/>
      <c r="T56" s="374"/>
      <c r="U56" s="374"/>
      <c r="V56" s="374"/>
      <c r="W56" s="374"/>
      <c r="X56" s="374"/>
      <c r="Y56" s="240"/>
      <c r="Z56" s="240"/>
      <c r="AA56" s="240"/>
      <c r="AB56" s="240"/>
      <c r="AC56" s="240"/>
      <c r="AD56" s="410"/>
      <c r="AE56" s="410"/>
      <c r="AF56" s="414"/>
      <c r="AG56" s="412"/>
      <c r="AH56" s="413"/>
      <c r="AI56" s="413"/>
      <c r="AJ56" s="400"/>
      <c r="AK56" s="412"/>
      <c r="AL56" s="397"/>
      <c r="AM56" s="401"/>
      <c r="AN56" s="401"/>
      <c r="AO56" s="401"/>
      <c r="AP56" s="401"/>
      <c r="AQ56" s="240"/>
      <c r="AR56" s="240"/>
      <c r="AS56" s="240"/>
      <c r="AT56" s="240"/>
      <c r="AU56" s="240"/>
      <c r="AV56" s="374"/>
      <c r="AW56" s="374"/>
      <c r="AX56" s="374"/>
      <c r="AY56" s="374"/>
      <c r="AZ56" s="374"/>
      <c r="BA56" s="374"/>
      <c r="BB56" s="240"/>
      <c r="BC56" s="405"/>
      <c r="BD56" s="240"/>
      <c r="BE56" s="240"/>
      <c r="BF56" s="240"/>
      <c r="BG56" s="240"/>
      <c r="BH56" s="397"/>
    </row>
    <row r="57" spans="2:60" s="130" customFormat="1" ht="45.75" customHeight="1" thickBot="1" x14ac:dyDescent="0.3">
      <c r="B57" s="404"/>
      <c r="C57" s="461" t="s">
        <v>194</v>
      </c>
      <c r="D57" s="461"/>
      <c r="E57" s="461"/>
      <c r="F57" s="461"/>
      <c r="G57" s="461"/>
      <c r="H57" s="461"/>
      <c r="I57" s="461"/>
      <c r="J57" s="461"/>
      <c r="K57" s="461"/>
      <c r="L57" s="461"/>
      <c r="M57" s="461"/>
      <c r="N57" s="461"/>
      <c r="O57" s="461"/>
      <c r="P57" s="240"/>
      <c r="Q57" s="240"/>
      <c r="R57" s="462">
        <f>IF(R53="- de 50 salariés",R55,R55-R55*(1-1.75%)*9.7%)</f>
        <v>0</v>
      </c>
      <c r="S57" s="463"/>
      <c r="T57" s="463"/>
      <c r="U57" s="463"/>
      <c r="V57" s="463"/>
      <c r="W57" s="463"/>
      <c r="X57" s="463"/>
      <c r="Y57" s="463"/>
      <c r="Z57" s="463"/>
      <c r="AA57" s="464"/>
      <c r="AB57" s="240"/>
      <c r="AC57" s="240"/>
      <c r="AD57" s="405"/>
      <c r="AE57" s="405"/>
      <c r="AF57" s="411"/>
      <c r="AG57" s="411"/>
      <c r="AH57" s="411"/>
      <c r="AI57" s="411"/>
      <c r="AJ57" s="411"/>
      <c r="AK57" s="411"/>
      <c r="AL57" s="397"/>
      <c r="AM57" s="411"/>
      <c r="AN57" s="411"/>
      <c r="AO57" s="411"/>
      <c r="AP57" s="465" t="s">
        <v>195</v>
      </c>
      <c r="AQ57" s="465"/>
      <c r="AR57" s="465"/>
      <c r="AS57" s="465"/>
      <c r="AT57" s="465"/>
      <c r="AU57" s="240"/>
      <c r="AV57" s="462">
        <f>IF(AV53="- de 50 salariés",AV55,AV55/(1-(9.7%*98.25%)))</f>
        <v>0</v>
      </c>
      <c r="AW57" s="463"/>
      <c r="AX57" s="463"/>
      <c r="AY57" s="463"/>
      <c r="AZ57" s="463"/>
      <c r="BA57" s="463"/>
      <c r="BB57" s="464"/>
      <c r="BC57" s="405"/>
      <c r="BD57" s="405"/>
      <c r="BE57" s="405"/>
      <c r="BF57" s="405"/>
      <c r="BG57" s="405"/>
      <c r="BH57" s="397"/>
    </row>
    <row r="58" spans="2:60" s="130" customFormat="1" ht="15.75" thickBot="1" x14ac:dyDescent="0.3">
      <c r="B58" s="404"/>
      <c r="C58" s="400"/>
      <c r="D58" s="400"/>
      <c r="E58" s="400"/>
      <c r="F58" s="400"/>
      <c r="G58" s="400"/>
      <c r="H58" s="374"/>
      <c r="I58" s="374"/>
      <c r="J58" s="374"/>
      <c r="K58" s="240"/>
      <c r="L58" s="240"/>
      <c r="M58" s="240"/>
      <c r="N58" s="240"/>
      <c r="O58" s="240"/>
      <c r="P58" s="240"/>
      <c r="Q58" s="240"/>
      <c r="R58" s="374"/>
      <c r="S58" s="374"/>
      <c r="T58" s="374"/>
      <c r="U58" s="374"/>
      <c r="V58" s="374"/>
      <c r="W58" s="374"/>
      <c r="X58" s="374"/>
      <c r="Y58" s="240"/>
      <c r="Z58" s="240"/>
      <c r="AA58" s="240"/>
      <c r="AB58" s="240"/>
      <c r="AC58" s="240"/>
      <c r="AD58" s="240"/>
      <c r="AE58" s="240"/>
      <c r="AF58" s="401"/>
      <c r="AG58" s="412"/>
      <c r="AH58" s="415"/>
      <c r="AI58" s="415"/>
      <c r="AJ58" s="416"/>
      <c r="AK58" s="412"/>
      <c r="AL58" s="397"/>
      <c r="AM58" s="401"/>
      <c r="AN58" s="401"/>
      <c r="AO58" s="401"/>
      <c r="AP58" s="401"/>
      <c r="AQ58" s="240"/>
      <c r="AR58" s="240"/>
      <c r="AS58" s="240"/>
      <c r="AT58" s="240"/>
      <c r="AU58" s="240"/>
      <c r="AV58" s="374"/>
      <c r="AW58" s="374"/>
      <c r="AX58" s="374"/>
      <c r="AY58" s="374"/>
      <c r="AZ58" s="374"/>
      <c r="BA58" s="374"/>
      <c r="BB58" s="240"/>
      <c r="BC58" s="405"/>
      <c r="BD58" s="405"/>
      <c r="BE58" s="405"/>
      <c r="BF58" s="240"/>
      <c r="BG58" s="240"/>
      <c r="BH58" s="397"/>
    </row>
    <row r="59" spans="2:60" s="130" customFormat="1" ht="43.5" customHeight="1" thickBot="1" x14ac:dyDescent="0.3">
      <c r="B59" s="404"/>
      <c r="C59" s="460" t="s">
        <v>199</v>
      </c>
      <c r="D59" s="460"/>
      <c r="E59" s="460"/>
      <c r="F59" s="460"/>
      <c r="G59" s="460"/>
      <c r="H59" s="460"/>
      <c r="I59" s="460"/>
      <c r="J59" s="460"/>
      <c r="K59" s="460"/>
      <c r="L59" s="460"/>
      <c r="M59" s="460"/>
      <c r="N59" s="460"/>
      <c r="O59" s="460"/>
      <c r="P59" s="240"/>
      <c r="Q59" s="240"/>
      <c r="R59" s="462">
        <f>$R$55 - $R$55 *  (1-1.75%) * 9.7%</f>
        <v>0</v>
      </c>
      <c r="S59" s="463"/>
      <c r="T59" s="463"/>
      <c r="U59" s="463"/>
      <c r="V59" s="463"/>
      <c r="W59" s="463"/>
      <c r="X59" s="463"/>
      <c r="Y59" s="463"/>
      <c r="Z59" s="463"/>
      <c r="AA59" s="464"/>
      <c r="AB59" s="240"/>
      <c r="AC59" s="240"/>
      <c r="AD59" s="240"/>
      <c r="AE59" s="240"/>
      <c r="AF59" s="411"/>
      <c r="AG59" s="411"/>
      <c r="AH59" s="411"/>
      <c r="AI59" s="411"/>
      <c r="AJ59" s="411"/>
      <c r="AK59" s="411"/>
      <c r="AL59" s="397"/>
      <c r="AM59" s="411"/>
      <c r="AN59" s="411"/>
      <c r="AO59" s="411"/>
      <c r="AP59" s="465" t="s">
        <v>200</v>
      </c>
      <c r="AQ59" s="465"/>
      <c r="AR59" s="465"/>
      <c r="AS59" s="465"/>
      <c r="AT59" s="465"/>
      <c r="AU59" s="240"/>
      <c r="AV59" s="462">
        <f xml:space="preserve"> $AV$55 / (1 - (9.7% * 98.25% ))</f>
        <v>0</v>
      </c>
      <c r="AW59" s="463"/>
      <c r="AX59" s="463"/>
      <c r="AY59" s="463"/>
      <c r="AZ59" s="463"/>
      <c r="BA59" s="463"/>
      <c r="BB59" s="464"/>
      <c r="BC59" s="405"/>
      <c r="BD59" s="405"/>
      <c r="BE59" s="405"/>
      <c r="BF59" s="240"/>
      <c r="BG59" s="240"/>
      <c r="BH59" s="397"/>
    </row>
    <row r="60" spans="2:60" s="130" customFormat="1" ht="15.75" customHeight="1" thickBot="1" x14ac:dyDescent="0.3">
      <c r="B60" s="404"/>
      <c r="C60" s="419"/>
      <c r="D60" s="419"/>
      <c r="E60" s="419"/>
      <c r="F60" s="419"/>
      <c r="G60" s="419"/>
      <c r="H60" s="419"/>
      <c r="I60" s="419"/>
      <c r="J60" s="419"/>
      <c r="K60" s="419"/>
      <c r="L60" s="419"/>
      <c r="M60" s="419"/>
      <c r="N60" s="419"/>
      <c r="O60" s="419"/>
      <c r="P60" s="240"/>
      <c r="Q60" s="240"/>
      <c r="R60" s="240"/>
      <c r="S60" s="240"/>
      <c r="T60" s="240"/>
      <c r="U60" s="240"/>
      <c r="V60" s="240"/>
      <c r="W60" s="240"/>
      <c r="X60" s="240"/>
      <c r="Y60" s="240"/>
      <c r="Z60" s="240"/>
      <c r="AA60" s="240"/>
      <c r="AB60" s="240"/>
      <c r="AC60" s="240"/>
      <c r="AD60" s="240"/>
      <c r="AE60" s="240"/>
      <c r="AF60" s="240"/>
      <c r="AG60" s="240"/>
      <c r="AH60" s="240"/>
      <c r="AI60" s="411"/>
      <c r="AJ60" s="411"/>
      <c r="AK60" s="411"/>
      <c r="AL60" s="397"/>
      <c r="AM60" s="411"/>
      <c r="AN60" s="411"/>
      <c r="AO60" s="411"/>
      <c r="AP60" s="420"/>
      <c r="AQ60" s="420"/>
      <c r="AR60" s="420"/>
      <c r="AS60" s="420"/>
      <c r="AT60" s="420"/>
      <c r="AU60" s="420"/>
      <c r="AV60" s="420"/>
      <c r="AW60" s="420"/>
      <c r="AX60" s="420"/>
      <c r="AY60" s="420"/>
      <c r="AZ60" s="420"/>
      <c r="BA60" s="420"/>
      <c r="BB60" s="420"/>
      <c r="BC60" s="420"/>
      <c r="BD60" s="405"/>
      <c r="BE60" s="405"/>
      <c r="BF60" s="240"/>
      <c r="BG60" s="240"/>
      <c r="BH60" s="397"/>
    </row>
    <row r="61" spans="2:60" s="130" customFormat="1" ht="43.5" customHeight="1" thickBot="1" x14ac:dyDescent="0.3">
      <c r="B61" s="404"/>
      <c r="C61" s="460" t="s">
        <v>198</v>
      </c>
      <c r="D61" s="460"/>
      <c r="E61" s="460"/>
      <c r="F61" s="460"/>
      <c r="G61" s="460"/>
      <c r="H61" s="460"/>
      <c r="I61" s="460"/>
      <c r="J61" s="460"/>
      <c r="K61" s="460"/>
      <c r="L61" s="460"/>
      <c r="M61" s="460"/>
      <c r="N61" s="460"/>
      <c r="O61" s="419"/>
      <c r="P61" s="240"/>
      <c r="Q61" s="240"/>
      <c r="R61" s="470">
        <f>$R$55- $R$55 *  9.7%</f>
        <v>0</v>
      </c>
      <c r="S61" s="470"/>
      <c r="T61" s="470"/>
      <c r="U61" s="470"/>
      <c r="V61" s="470"/>
      <c r="W61" s="470"/>
      <c r="X61" s="470"/>
      <c r="Y61" s="470"/>
      <c r="Z61" s="470"/>
      <c r="AA61" s="470"/>
      <c r="AB61" s="240"/>
      <c r="AC61" s="240"/>
      <c r="AD61" s="240"/>
      <c r="AE61" s="240"/>
      <c r="AF61" s="411"/>
      <c r="AG61" s="411"/>
      <c r="AH61" s="411"/>
      <c r="AI61" s="411"/>
      <c r="AJ61" s="411"/>
      <c r="AK61" s="411"/>
      <c r="AL61" s="397"/>
      <c r="AM61" s="411"/>
      <c r="AN61" s="411"/>
      <c r="AO61" s="411"/>
      <c r="AP61" s="460" t="s">
        <v>198</v>
      </c>
      <c r="AQ61" s="460"/>
      <c r="AR61" s="460"/>
      <c r="AS61" s="460"/>
      <c r="AT61" s="460"/>
      <c r="AU61" s="421"/>
      <c r="AV61" s="462">
        <f>$AV$55/(1-(9.7%))</f>
        <v>0</v>
      </c>
      <c r="AW61" s="463"/>
      <c r="AX61" s="463"/>
      <c r="AY61" s="463"/>
      <c r="AZ61" s="463"/>
      <c r="BA61" s="463"/>
      <c r="BB61" s="464"/>
      <c r="BC61" s="405"/>
      <c r="BD61" s="405"/>
      <c r="BE61" s="405"/>
      <c r="BF61" s="240"/>
      <c r="BG61" s="240"/>
      <c r="BH61" s="397"/>
    </row>
    <row r="62" spans="2:60" s="130" customFormat="1" ht="15" x14ac:dyDescent="0.25">
      <c r="B62" s="404"/>
      <c r="C62" s="374"/>
      <c r="D62" s="374"/>
      <c r="E62" s="374"/>
      <c r="F62" s="374"/>
      <c r="G62" s="374"/>
      <c r="H62" s="374"/>
      <c r="I62" s="374"/>
      <c r="J62" s="374"/>
      <c r="K62" s="240"/>
      <c r="L62" s="240"/>
      <c r="M62" s="240"/>
      <c r="N62" s="240"/>
      <c r="O62" s="240"/>
      <c r="P62" s="240"/>
      <c r="Q62" s="240"/>
      <c r="R62" s="374"/>
      <c r="S62" s="374"/>
      <c r="T62" s="374"/>
      <c r="U62" s="374"/>
      <c r="V62" s="374"/>
      <c r="W62" s="374"/>
      <c r="X62" s="374"/>
      <c r="Y62" s="240"/>
      <c r="Z62" s="240"/>
      <c r="AA62" s="240"/>
      <c r="AB62" s="240"/>
      <c r="AC62" s="240"/>
      <c r="AD62" s="240"/>
      <c r="AE62" s="240"/>
      <c r="AF62" s="240"/>
      <c r="AG62" s="374"/>
      <c r="AH62" s="374"/>
      <c r="AI62" s="374"/>
      <c r="AJ62" s="374"/>
      <c r="AK62" s="374"/>
      <c r="AL62" s="397"/>
      <c r="AM62" s="240"/>
      <c r="AN62" s="240"/>
      <c r="AO62" s="240"/>
      <c r="AP62" s="374"/>
      <c r="AQ62" s="374"/>
      <c r="AR62" s="374"/>
      <c r="AS62" s="374"/>
      <c r="AT62" s="374"/>
      <c r="AU62" s="374"/>
      <c r="AV62" s="374"/>
      <c r="AW62" s="240"/>
      <c r="AX62" s="240"/>
      <c r="AY62" s="240"/>
      <c r="AZ62" s="240"/>
      <c r="BA62" s="240"/>
      <c r="BB62" s="240"/>
      <c r="BC62" s="240"/>
      <c r="BD62" s="240"/>
      <c r="BE62" s="240"/>
      <c r="BF62" s="240"/>
      <c r="BG62" s="240"/>
      <c r="BH62" s="397"/>
    </row>
    <row r="63" spans="2:60" s="130" customFormat="1" ht="5.25" customHeight="1" thickBot="1" x14ac:dyDescent="0.3">
      <c r="B63" s="406"/>
      <c r="C63" s="407"/>
      <c r="D63" s="407"/>
      <c r="E63" s="407"/>
      <c r="F63" s="407"/>
      <c r="G63" s="407"/>
      <c r="H63" s="407"/>
      <c r="I63" s="407"/>
      <c r="J63" s="407"/>
      <c r="K63" s="407"/>
      <c r="L63" s="407"/>
      <c r="M63" s="407"/>
      <c r="N63" s="407"/>
      <c r="O63" s="407"/>
      <c r="P63" s="407"/>
      <c r="Q63" s="407"/>
      <c r="R63" s="408"/>
      <c r="S63" s="408"/>
      <c r="T63" s="408"/>
      <c r="U63" s="408"/>
      <c r="V63" s="408"/>
      <c r="W63" s="408"/>
      <c r="X63" s="408"/>
      <c r="Y63" s="408"/>
      <c r="Z63" s="408"/>
      <c r="AA63" s="408"/>
      <c r="AB63" s="408"/>
      <c r="AC63" s="408"/>
      <c r="AD63" s="408"/>
      <c r="AE63" s="408"/>
      <c r="AF63" s="408"/>
      <c r="AG63" s="408"/>
      <c r="AH63" s="408"/>
      <c r="AI63" s="408"/>
      <c r="AJ63" s="408"/>
      <c r="AK63" s="407"/>
      <c r="AL63" s="417"/>
      <c r="AM63" s="407"/>
      <c r="AN63" s="407"/>
      <c r="AO63" s="407"/>
      <c r="AP63" s="407"/>
      <c r="AQ63" s="407"/>
      <c r="AR63" s="407"/>
      <c r="AS63" s="407"/>
      <c r="AT63" s="407"/>
      <c r="AU63" s="407"/>
      <c r="AV63" s="407"/>
      <c r="AW63" s="408"/>
      <c r="AX63" s="408"/>
      <c r="AY63" s="408"/>
      <c r="AZ63" s="408"/>
      <c r="BA63" s="408"/>
      <c r="BB63" s="408"/>
      <c r="BC63" s="408"/>
      <c r="BD63" s="408"/>
      <c r="BE63" s="408"/>
      <c r="BF63" s="408"/>
      <c r="BG63" s="408"/>
      <c r="BH63" s="409"/>
    </row>
    <row r="64" spans="2:60" s="130" customFormat="1" ht="15" x14ac:dyDescent="0.25">
      <c r="B64" s="466" t="s">
        <v>201</v>
      </c>
      <c r="C64" s="467"/>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8"/>
    </row>
    <row r="65" spans="2:60" s="130" customFormat="1" ht="26.25" customHeight="1" x14ac:dyDescent="0.25">
      <c r="B65" s="469"/>
      <c r="C65" s="467"/>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8"/>
    </row>
    <row r="66" spans="2:60" s="130" customFormat="1" ht="40.5" customHeight="1" thickBot="1" x14ac:dyDescent="0.3">
      <c r="B66" s="457" t="s">
        <v>196</v>
      </c>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AZ66" s="458"/>
      <c r="BA66" s="458"/>
      <c r="BB66" s="458"/>
      <c r="BC66" s="458"/>
      <c r="BD66" s="458"/>
      <c r="BE66" s="458"/>
      <c r="BF66" s="458"/>
      <c r="BG66" s="458"/>
      <c r="BH66" s="459"/>
    </row>
    <row r="67" spans="2:60" s="130" customFormat="1" ht="15" x14ac:dyDescent="0.25"/>
    <row r="68" spans="2:60" hidden="1" x14ac:dyDescent="0.2">
      <c r="B68" s="418" t="s">
        <v>191</v>
      </c>
    </row>
    <row r="69" spans="2:60" hidden="1" x14ac:dyDescent="0.2">
      <c r="B69" s="418" t="s">
        <v>197</v>
      </c>
    </row>
  </sheetData>
  <sheetProtection algorithmName="SHA-512" hashValue="OVJsEPip9JBx8LT8VfJ0o4G4iyNrn3ZpnDBGiehRO4xHfh2rWMtSBzENWuigOxiuPbTRFbeZeOE4xoHzlgtBZA==" saltValue="btDAHOO1T1xI7DYVUer71w=="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54">
    <mergeCell ref="B66:BH66"/>
    <mergeCell ref="C59:O59"/>
    <mergeCell ref="C57:O57"/>
    <mergeCell ref="AV57:BB57"/>
    <mergeCell ref="AV59:BB59"/>
    <mergeCell ref="AP57:AT57"/>
    <mergeCell ref="AP59:AT59"/>
    <mergeCell ref="R59:AA59"/>
    <mergeCell ref="B64:BH65"/>
    <mergeCell ref="R57:AA57"/>
    <mergeCell ref="C61:N61"/>
    <mergeCell ref="R61:AA61"/>
    <mergeCell ref="AV61:BB61"/>
    <mergeCell ref="AP61:AT61"/>
    <mergeCell ref="Q26:T26"/>
    <mergeCell ref="AC26:AI26"/>
    <mergeCell ref="C31:BC32"/>
    <mergeCell ref="C35:BG35"/>
    <mergeCell ref="AO43:BF44"/>
    <mergeCell ref="H41:AI41"/>
    <mergeCell ref="C41:G41"/>
    <mergeCell ref="H43:S43"/>
    <mergeCell ref="AV37:BG37"/>
    <mergeCell ref="AO41:BG41"/>
    <mergeCell ref="E37:L37"/>
    <mergeCell ref="AM37:AT37"/>
    <mergeCell ref="M37:U37"/>
    <mergeCell ref="AA15:AL15"/>
    <mergeCell ref="AC22:AI22"/>
    <mergeCell ref="C9:K9"/>
    <mergeCell ref="L13:T13"/>
    <mergeCell ref="L15:Z15"/>
    <mergeCell ref="C11:J11"/>
    <mergeCell ref="C13:J13"/>
    <mergeCell ref="L11:BF11"/>
    <mergeCell ref="X13:BF13"/>
    <mergeCell ref="AM15:BF15"/>
    <mergeCell ref="C18:BG18"/>
    <mergeCell ref="C19:BG20"/>
    <mergeCell ref="Q22:T22"/>
    <mergeCell ref="C1:AZ5"/>
    <mergeCell ref="BA1:BG5"/>
    <mergeCell ref="C6:BG6"/>
    <mergeCell ref="AK9:AY9"/>
    <mergeCell ref="C7:BG7"/>
    <mergeCell ref="BA9:BF9"/>
    <mergeCell ref="L9:T9"/>
    <mergeCell ref="R55:AA55"/>
    <mergeCell ref="AB37:AL37"/>
    <mergeCell ref="R51:AA51"/>
    <mergeCell ref="AV51:BA51"/>
    <mergeCell ref="R53:AA53"/>
    <mergeCell ref="AV53:BB53"/>
    <mergeCell ref="AV55:BB55"/>
  </mergeCells>
  <conditionalFormatting sqref="R38:AB38">
    <cfRule type="expression" priority="21">
      <formula>AM47="Abondement unilatéral"</formula>
    </cfRule>
  </conditionalFormatting>
  <conditionalFormatting sqref="S30:AC30">
    <cfRule type="expression" priority="22">
      <formula>#REF!="Abondement unilatéral"</formula>
    </cfRule>
  </conditionalFormatting>
  <conditionalFormatting sqref="U40:U43 Y40:Y43 AA40:AA43 R40:T47 V40:X47 Z40:Z47 AB40:AB47 Y45:Y47 AA45:AA47 R68:AB72">
    <cfRule type="expression" priority="2">
      <formula>AM49="Abondement unilatéral"</formula>
    </cfRule>
  </conditionalFormatting>
  <conditionalFormatting sqref="Y44">
    <cfRule type="expression" priority="42">
      <formula>AV53="Abondement unilatéral"</formula>
    </cfRule>
  </conditionalFormatting>
  <conditionalFormatting sqref="AA44 U44:U47">
    <cfRule type="expression" priority="40">
      <formula>#REF!="Abondement unilatéral"</formula>
    </cfRule>
  </conditionalFormatting>
  <dataValidations count="4">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 type="list" allowBlank="1" showInputMessage="1" showErrorMessage="1" sqref="R53:AA53 AV53:BB53" xr:uid="{68A0DFC6-8DCF-4782-8BB2-4F7662B9A2E0}">
      <formula1>$B$68:$B$69</formula1>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UecdmkekJvyLqfpUXBjuuUbagklsd/L/zyIVtyrhuJcn16gEV6R5GtrpxkCx2S/beZICuG68QSv7jZid6gl0cw==" saltValue="cqmww//sikeQQBNt8hBRKQ=="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6C27B3A3-A1FB-4277-BC12-E2811FC033D6}"/>
    <dataValidation allowBlank="1" showErrorMessage="1" promptTitle="Optiion gestion pilotée du PERCO" sqref="AW105 AW115 AW101:AW103 AW107:AW108" xr:uid="{C7E4AB21-C125-46B5-926C-5C5B67E1A1F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D196FF03-184D-45D0-818D-750557C0F3E9}"/>
    <dataValidation allowBlank="1" showInputMessage="1" showErrorMessage="1" sqref="AW13:IA13 AK19 AN19:AW19 Z28:IA28 AU14" xr:uid="{0592D6A8-9161-4701-8FAA-FE8D3E9D9251}"/>
    <dataValidation allowBlank="1" showInputMessage="1" showErrorMessage="1" promptTitle="Numéro sécurité sociale" prompt="Données obligatoires" sqref="AA6 AA23" xr:uid="{16C82D82-D3B8-46D6-B7E0-E2DB00238C1F}"/>
    <dataValidation allowBlank="1" showInputMessage="1" showErrorMessage="1" prompt="Merci d'indiquer vos noms et prénoms en majuscules" sqref="Z10 Z7:Z8" xr:uid="{5DD45D18-E7FF-4390-8A5E-06CCB439D0C7}"/>
    <dataValidation errorStyle="information" allowBlank="1" showInputMessage="1" showErrorMessage="1" error="Données non valides" sqref="AH13:AV13" xr:uid="{DAEA791A-1DE9-4F81-804F-BE5CD7432E37}"/>
    <dataValidation type="textLength" allowBlank="1" showInputMessage="1" showErrorMessage="1" prompt="Compris en 13 et 15 caractères (la clé n'est pas obligatoire)_x000a_" sqref="M7:Y7" xr:uid="{BC81C957-1FB3-4174-8F10-7D38C5EE360D}">
      <formula1>13</formula1>
      <formula2>15</formula2>
    </dataValidation>
    <dataValidation type="list" allowBlank="1" showInputMessage="1" showErrorMessage="1" sqref="C116" xr:uid="{830502F4-C248-433A-98CC-85088CA3F7B6}">
      <formula1>$R$158:$R$159</formula1>
    </dataValidation>
    <dataValidation type="list" allowBlank="1" showInputMessage="1" showErrorMessage="1" sqref="M15:Y15" xr:uid="{988EFF64-6B9C-400E-99C3-0228EB75CFCA}">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C754C3C7-D5FC-4ABD-950D-CD20F50B9C09}">
      <formula1>$Q$151:$Q$152</formula1>
    </dataValidation>
  </dataValidations>
  <hyperlinks>
    <hyperlink ref="AP96:AW99" location="'Modalités de versement'!A1" display="Plus d'information &gt;" xr:uid="{7A2B2F41-56B8-4527-A097-DF61F89DBAC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31" r:id="rId4" name="Check Box 23">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7432" r:id="rId5" name="Check Box 24">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2C4E8DF-9C16-415E-B72E-0AC99A0FC15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0B4456-A5D0-42E6-A2DC-397DEB25B4D6}">
          <x14:formula1>
            <xm:f>Données!$C$16:$C$19</xm:f>
          </x14:formula1>
          <xm:sqref>AN38</xm:sqref>
        </x14:dataValidation>
        <x14:dataValidation type="list" allowBlank="1" showInputMessage="1" showErrorMessage="1" xr:uid="{D203475D-7DC5-4CD1-A701-368805347D2A}">
          <x14:formula1>
            <xm:f>Données!$C$29:$C$31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Ms1qYe7/WNHgzxdr/cKVxxYjGZ6ICRRv4z6E6+4C68pVODiGgIp7pTLgc4WZI6IVZfUD23dXkTETN/0FdVsSww==" saltValue="1A2ROIqi6Mch4a+bR2u8v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AC04598E-3357-4FFB-886E-71AEA3382B21}"/>
    <dataValidation allowBlank="1" showErrorMessage="1" promptTitle="Optiion gestion pilotée du PERCO" sqref="AW105 AW115 AW101:AW103 AW107:AW108" xr:uid="{535E542A-A89B-4054-B1C9-8F92BD8BC8F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2A86F03F-E090-4E1C-B5E7-2BE6F0A07BFF}"/>
    <dataValidation allowBlank="1" showInputMessage="1" showErrorMessage="1" sqref="AW13:IA13 AK19 AN19:AW19 Z28:IA28 AU14" xr:uid="{7DD8D4B0-8480-4BC5-A0E8-183FEFB68831}"/>
    <dataValidation allowBlank="1" showInputMessage="1" showErrorMessage="1" promptTitle="Numéro sécurité sociale" prompt="Données obligatoires" sqref="AA6 AA23" xr:uid="{5AB58AAE-1F3D-405C-818F-8C28D697E3F5}"/>
    <dataValidation allowBlank="1" showInputMessage="1" showErrorMessage="1" prompt="Merci d'indiquer vos noms et prénoms en majuscules" sqref="Z10 Z7:Z8" xr:uid="{CC5954C9-A03D-4AB4-8B02-3831C039EA8D}"/>
    <dataValidation errorStyle="information" allowBlank="1" showInputMessage="1" showErrorMessage="1" error="Données non valides" sqref="AH13:AV13" xr:uid="{9730D59F-2177-41EE-AE1A-99C9FF2BA7B2}"/>
    <dataValidation type="textLength" allowBlank="1" showInputMessage="1" showErrorMessage="1" prompt="Compris en 13 et 15 caractères (la clé n'est pas obligatoire)_x000a_" sqref="M7:Y7" xr:uid="{4AF39073-2FD6-46AE-B74F-D9C4573A2587}">
      <formula1>13</formula1>
      <formula2>15</formula2>
    </dataValidation>
    <dataValidation type="list" allowBlank="1" showInputMessage="1" showErrorMessage="1" sqref="C116" xr:uid="{E1611CCC-1C5A-4ED9-881C-FD18AEF8F696}">
      <formula1>$R$158:$R$159</formula1>
    </dataValidation>
    <dataValidation type="list" allowBlank="1" showInputMessage="1" showErrorMessage="1" sqref="M15:Y15" xr:uid="{A8D9B4CC-6E8F-4DF0-B578-02A7D6D96FEB}">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81FA1972-A534-4395-9EAA-E9C1E5FB76A8}">
      <formula1>$Q$151:$Q$152</formula1>
    </dataValidation>
  </dataValidations>
  <hyperlinks>
    <hyperlink ref="AP96:AW99" location="'Modalités de versement'!A1" display="Plus d'information &gt;" xr:uid="{184ED45E-D3E1-40FC-8D10-83B618924BB2}"/>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6C8392A-E960-42DC-B0C8-005F518F68A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9BCA18-F65E-47D8-9F9F-8D18C768E4D2}">
          <x14:formula1>
            <xm:f>Données!$C$16:$C$19</xm:f>
          </x14:formula1>
          <xm:sqref>AN38</xm:sqref>
        </x14:dataValidation>
        <x14:dataValidation type="list" allowBlank="1" showInputMessage="1" showErrorMessage="1" xr:uid="{8F5D6EAE-5A12-4143-8594-1B7B51F29E7B}">
          <x14:formula1>
            <xm:f>Données!$C$29:$C$31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K72" sqref="K72"/>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32"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1" width="9.42578125" style="1" hidden="1" customWidth="1"/>
    <col min="22" max="22" width="11.85546875" style="1" hidden="1" customWidth="1"/>
    <col min="23" max="23" width="10.85546875"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21" t="s">
        <v>161</v>
      </c>
      <c r="B1" s="621"/>
      <c r="C1" s="621"/>
      <c r="D1" s="621"/>
      <c r="E1" s="621"/>
      <c r="F1" s="621"/>
      <c r="G1" s="621"/>
      <c r="H1" s="621"/>
      <c r="I1" s="621"/>
      <c r="J1" s="621"/>
      <c r="K1" s="621"/>
      <c r="L1" s="621"/>
      <c r="M1" s="621"/>
      <c r="N1" s="621"/>
      <c r="O1" s="621"/>
      <c r="P1" s="621"/>
      <c r="Q1" s="64"/>
    </row>
    <row r="2" spans="1:18" ht="12.75" customHeight="1" x14ac:dyDescent="0.25">
      <c r="A2" s="621"/>
      <c r="B2" s="621"/>
      <c r="C2" s="621"/>
      <c r="D2" s="621"/>
      <c r="E2" s="621"/>
      <c r="F2" s="621"/>
      <c r="G2" s="621"/>
      <c r="H2" s="621"/>
      <c r="I2" s="621"/>
      <c r="J2" s="621"/>
      <c r="K2" s="621"/>
      <c r="L2" s="621"/>
      <c r="M2" s="621"/>
      <c r="N2" s="621"/>
      <c r="O2" s="621"/>
      <c r="P2" s="621"/>
      <c r="Q2" s="64"/>
    </row>
    <row r="3" spans="1:18" ht="12.75" customHeight="1" x14ac:dyDescent="0.25">
      <c r="A3" s="621"/>
      <c r="B3" s="621"/>
      <c r="C3" s="621"/>
      <c r="D3" s="621"/>
      <c r="E3" s="621"/>
      <c r="F3" s="621"/>
      <c r="G3" s="621"/>
      <c r="H3" s="621"/>
      <c r="I3" s="621"/>
      <c r="J3" s="621"/>
      <c r="K3" s="621"/>
      <c r="L3" s="621"/>
      <c r="M3" s="621"/>
      <c r="N3" s="621"/>
      <c r="O3" s="621"/>
      <c r="P3" s="621"/>
      <c r="Q3" s="64"/>
    </row>
    <row r="4" spans="1:18" ht="18" customHeight="1" x14ac:dyDescent="0.25">
      <c r="A4" s="621"/>
      <c r="B4" s="621"/>
      <c r="C4" s="621"/>
      <c r="D4" s="621"/>
      <c r="E4" s="621"/>
      <c r="F4" s="621"/>
      <c r="G4" s="621"/>
      <c r="H4" s="621"/>
      <c r="I4" s="621"/>
      <c r="J4" s="621"/>
      <c r="K4" s="621"/>
      <c r="L4" s="621"/>
      <c r="M4" s="621"/>
      <c r="N4" s="621"/>
      <c r="O4" s="621"/>
      <c r="P4" s="621"/>
      <c r="Q4" s="64"/>
    </row>
    <row r="5" spans="1:18" ht="18.75" x14ac:dyDescent="0.25">
      <c r="B5" s="622" t="s">
        <v>9</v>
      </c>
      <c r="C5" s="622"/>
      <c r="D5" s="622"/>
      <c r="E5" s="622"/>
      <c r="F5" s="622"/>
      <c r="G5" s="622"/>
      <c r="H5" s="622"/>
      <c r="I5" s="622"/>
      <c r="J5" s="622"/>
      <c r="K5" s="622"/>
      <c r="L5" s="622"/>
      <c r="M5" s="622"/>
      <c r="N5" s="622"/>
      <c r="O5" s="622"/>
      <c r="P5" s="622"/>
      <c r="Q5" s="64"/>
    </row>
    <row r="6" spans="1:18" ht="9" customHeight="1" x14ac:dyDescent="0.25">
      <c r="B6" s="3"/>
      <c r="C6" s="3"/>
      <c r="D6" s="3"/>
      <c r="E6" s="3"/>
      <c r="F6" s="3"/>
      <c r="G6" s="3"/>
      <c r="H6" s="3"/>
      <c r="I6" s="3"/>
      <c r="J6" s="3"/>
      <c r="K6" s="3"/>
      <c r="L6" s="3"/>
      <c r="M6" s="3"/>
      <c r="N6" s="3"/>
      <c r="O6" s="3"/>
      <c r="P6" s="3"/>
      <c r="Q6" s="3"/>
    </row>
    <row r="7" spans="1:18" ht="18" x14ac:dyDescent="0.25">
      <c r="B7" s="623"/>
      <c r="C7" s="623"/>
      <c r="D7" s="623"/>
      <c r="E7" s="623"/>
      <c r="F7" s="623"/>
      <c r="G7" s="623"/>
      <c r="H7" s="623"/>
      <c r="I7" s="623"/>
      <c r="J7" s="623"/>
      <c r="K7" s="623"/>
      <c r="L7" s="623"/>
      <c r="M7" s="623"/>
      <c r="N7" s="623"/>
      <c r="O7" s="623"/>
      <c r="P7" s="623"/>
      <c r="Q7" s="65"/>
    </row>
    <row r="8" spans="1:18" ht="18.75" customHeight="1" x14ac:dyDescent="0.25">
      <c r="B8" s="5" t="s">
        <v>1</v>
      </c>
      <c r="C8" s="6"/>
      <c r="D8" s="6"/>
      <c r="E8" s="88">
        <f>'Informations Entreprise'!$L$9</f>
        <v>0</v>
      </c>
      <c r="F8" s="7"/>
      <c r="G8" s="7"/>
      <c r="H8" s="7"/>
      <c r="I8" s="8"/>
      <c r="J8" s="9"/>
      <c r="K8" s="9"/>
      <c r="L8" s="9"/>
      <c r="M8" s="9"/>
      <c r="N8" s="9"/>
      <c r="R8" s="34"/>
    </row>
    <row r="9" spans="1:18" ht="9.75" customHeight="1" x14ac:dyDescent="0.25">
      <c r="B9" s="5"/>
      <c r="C9" s="6"/>
      <c r="D9" s="6"/>
      <c r="E9" s="7"/>
      <c r="F9" s="7"/>
      <c r="G9" s="7"/>
      <c r="H9" s="7"/>
      <c r="I9" s="8"/>
      <c r="J9" s="9"/>
      <c r="K9" s="9"/>
      <c r="L9" s="9"/>
      <c r="M9" s="9"/>
      <c r="N9" s="9"/>
      <c r="R9" s="34"/>
    </row>
    <row r="10" spans="1:18" ht="18.75" customHeight="1" x14ac:dyDescent="0.25">
      <c r="B10" s="5" t="s">
        <v>10</v>
      </c>
      <c r="C10" s="6"/>
      <c r="D10" s="6"/>
      <c r="E10" s="624">
        <f>'Informations Entreprise'!$L$11</f>
        <v>0</v>
      </c>
      <c r="F10" s="625"/>
      <c r="G10" s="625"/>
      <c r="H10" s="625"/>
      <c r="I10" s="625"/>
      <c r="J10" s="625"/>
      <c r="K10" s="625"/>
      <c r="L10" s="625"/>
      <c r="M10" s="625"/>
      <c r="N10" s="625"/>
      <c r="O10" s="625"/>
      <c r="P10" s="626"/>
      <c r="R10" s="34"/>
    </row>
    <row r="11" spans="1:18" ht="8.25" customHeight="1" x14ac:dyDescent="0.25">
      <c r="B11" s="5"/>
      <c r="E11" s="10"/>
      <c r="F11" s="10"/>
      <c r="G11" s="10"/>
      <c r="H11" s="10"/>
      <c r="I11" s="10"/>
      <c r="J11" s="10"/>
      <c r="K11" s="10"/>
      <c r="L11" s="10"/>
      <c r="N11" s="10"/>
      <c r="O11" s="10"/>
      <c r="R11" s="34"/>
    </row>
    <row r="12" spans="1:18" ht="16.5" customHeight="1" x14ac:dyDescent="0.25">
      <c r="R12" s="78"/>
    </row>
    <row r="13" spans="1:18" s="71" customFormat="1" ht="16.5" customHeight="1" x14ac:dyDescent="0.25">
      <c r="B13" s="80" t="s">
        <v>31</v>
      </c>
      <c r="C13" s="73"/>
      <c r="D13" s="73"/>
      <c r="E13" s="73"/>
      <c r="F13" s="73"/>
      <c r="G13" s="73"/>
      <c r="H13" s="73"/>
      <c r="I13" s="73"/>
      <c r="J13" s="73"/>
      <c r="K13" s="73"/>
      <c r="L13" s="73"/>
      <c r="M13" s="209"/>
      <c r="N13" s="73"/>
      <c r="O13" s="73"/>
      <c r="P13" s="74"/>
      <c r="R13" s="2"/>
    </row>
    <row r="14" spans="1:18" s="71" customFormat="1" ht="10.5" customHeight="1" x14ac:dyDescent="0.25">
      <c r="B14" s="75"/>
      <c r="M14" s="210"/>
      <c r="P14" s="76"/>
      <c r="R14" s="2"/>
    </row>
    <row r="15" spans="1:18" s="71" customFormat="1" ht="16.5" customHeight="1" x14ac:dyDescent="0.25">
      <c r="B15" s="92" t="s">
        <v>81</v>
      </c>
      <c r="D15" s="72" t="s">
        <v>29</v>
      </c>
      <c r="E15" s="103">
        <f>'Informations Entreprise'!Q22</f>
        <v>0</v>
      </c>
      <c r="F15" s="627" t="s">
        <v>51</v>
      </c>
      <c r="G15" s="628"/>
      <c r="H15" s="629">
        <f>IF(ISBLANK('Informations Entreprise'!AC22),3768,'Informations Entreprise'!$AC$22)</f>
        <v>3768</v>
      </c>
      <c r="I15" s="630"/>
      <c r="J15" s="628" t="s">
        <v>50</v>
      </c>
      <c r="K15" s="628"/>
      <c r="L15" s="104">
        <f>IF(ISBLANK('Informations Entreprise'!AI30),H15*0.903,H15)</f>
        <v>3402.5039999999999</v>
      </c>
      <c r="P15" s="76"/>
      <c r="R15" s="2"/>
    </row>
    <row r="16" spans="1:18" s="71" customFormat="1" ht="16.5" customHeight="1" x14ac:dyDescent="0.25">
      <c r="B16" s="75"/>
      <c r="M16" s="210"/>
      <c r="P16" s="76"/>
      <c r="R16" s="2"/>
    </row>
    <row r="17" spans="2:26" s="71" customFormat="1" ht="16.5" customHeight="1" x14ac:dyDescent="0.25">
      <c r="B17" s="92" t="s">
        <v>82</v>
      </c>
      <c r="D17" s="72" t="s">
        <v>29</v>
      </c>
      <c r="E17" s="103">
        <f>'Informations Entreprise'!$Q$26</f>
        <v>0</v>
      </c>
      <c r="F17" s="627" t="s">
        <v>51</v>
      </c>
      <c r="G17" s="628"/>
      <c r="H17" s="629">
        <f>IF(ISBLANK('Informations Entreprise'!AC26),7536,'Informations Entreprise'!$AC$26)</f>
        <v>7536</v>
      </c>
      <c r="I17" s="630"/>
      <c r="J17" s="628" t="s">
        <v>50</v>
      </c>
      <c r="K17" s="628"/>
      <c r="L17" s="104">
        <f>IF(ISBLANK('Informations Entreprise'!AI30),H17*0.903,H17)</f>
        <v>6805.0079999999998</v>
      </c>
      <c r="M17" s="210"/>
      <c r="P17" s="76"/>
      <c r="R17" s="2"/>
    </row>
    <row r="18" spans="2:26" ht="6" customHeight="1" x14ac:dyDescent="0.25">
      <c r="B18" s="77"/>
      <c r="C18" s="50"/>
      <c r="D18" s="50"/>
      <c r="E18" s="50"/>
      <c r="F18" s="50"/>
      <c r="G18" s="50"/>
      <c r="H18" s="50"/>
      <c r="I18" s="50"/>
      <c r="J18" s="50"/>
      <c r="K18" s="50"/>
      <c r="L18" s="50"/>
      <c r="M18" s="211"/>
      <c r="N18" s="50"/>
      <c r="O18" s="50"/>
      <c r="P18" s="51"/>
      <c r="R18" s="78"/>
    </row>
    <row r="19" spans="2:26" ht="6" customHeight="1" x14ac:dyDescent="0.25">
      <c r="R19" s="78"/>
    </row>
    <row r="20" spans="2:26" ht="24" customHeight="1" x14ac:dyDescent="0.4">
      <c r="B20" s="11" t="s">
        <v>11</v>
      </c>
      <c r="C20" s="12"/>
      <c r="D20" s="12"/>
      <c r="E20" s="12"/>
      <c r="F20" s="13"/>
      <c r="G20" s="13"/>
      <c r="H20" s="13"/>
      <c r="N20" s="89"/>
      <c r="U20" s="208"/>
    </row>
    <row r="21" spans="2:26" ht="16.5" customHeight="1" x14ac:dyDescent="0.25"/>
    <row r="22" spans="2:26" ht="57.75" customHeight="1" x14ac:dyDescent="0.25">
      <c r="B22" s="619" t="s">
        <v>162</v>
      </c>
      <c r="C22" s="619"/>
      <c r="D22" s="619"/>
      <c r="E22" s="619"/>
      <c r="F22" s="620" t="s">
        <v>54</v>
      </c>
      <c r="G22" s="620"/>
      <c r="H22" s="620"/>
      <c r="I22" s="620"/>
      <c r="J22" s="620" t="s">
        <v>55</v>
      </c>
      <c r="K22" s="620"/>
      <c r="L22" s="375" t="s">
        <v>37</v>
      </c>
      <c r="M22" s="376" t="str">
        <f>IF('Informations Entreprise'!AM37="Abondement unilatéral", "Montant de l'abondement unilatéral sur le PERCOL"," Montant de l’épargnant")</f>
        <v xml:space="preserve"> Montant de l’épargnant</v>
      </c>
      <c r="N22" s="377" t="s">
        <v>96</v>
      </c>
      <c r="O22" s="377" t="s">
        <v>97</v>
      </c>
      <c r="P22" s="377" t="s">
        <v>163</v>
      </c>
      <c r="R22" s="5"/>
      <c r="T22" s="219" t="s">
        <v>105</v>
      </c>
      <c r="U22" s="219" t="s">
        <v>104</v>
      </c>
      <c r="V22" s="219" t="s">
        <v>106</v>
      </c>
      <c r="W22" s="219" t="s">
        <v>107</v>
      </c>
    </row>
    <row r="23" spans="2:26" ht="46.5" customHeight="1" x14ac:dyDescent="0.25">
      <c r="B23" s="596">
        <f>'Bulletin 1'!$M$7</f>
        <v>0</v>
      </c>
      <c r="C23" s="596"/>
      <c r="D23" s="596"/>
      <c r="E23" s="596"/>
      <c r="F23" s="596">
        <f>'Bulletin 1'!$T$5</f>
        <v>0</v>
      </c>
      <c r="G23" s="596"/>
      <c r="H23" s="596"/>
      <c r="I23" s="596"/>
      <c r="J23" s="596">
        <f>'Bulletin 1'!$AH$5</f>
        <v>0</v>
      </c>
      <c r="K23" s="596"/>
      <c r="L23" s="102" t="str">
        <f>IF('Bulletin 1'!$M$15="Salarié","TS",IF('Bulletin 1'!$M$15="Non salarié","TNS",IF('Bulletin 1'!$M$15="","")))</f>
        <v/>
      </c>
      <c r="M23" s="212">
        <f>'Bulletin 1'!$AK$86</f>
        <v>0</v>
      </c>
      <c r="N23" s="378" t="str">
        <f>IF(L23="","",IF(case_CSG="",IF(L23="TS",MIN(T23*(1-CSGCRDS),'Bulletin 1'!$L$86*($E$15*(1-CSGCRDS))),IF(L23="TNS",MIN(T23,'Bulletin 1'!$L$86*E$15))),IF(L23="TS",MIN(T23,'Bulletin 1'!$L$86*($E$15)),IF(L23="TNS",MIN(T23,'Bulletin 1'!$L$86*E$15)))))</f>
        <v/>
      </c>
      <c r="O23" s="378" t="str">
        <f>IF(L23="","",IF(case_CSG="",IF(L23="TS",MIN(V23*(1-CSGCRDS),'Bulletin 1'!$X$86*($E$17*(1-CSGCRDS))),IF(L23="TNS",MIN(V23,'Bulletin 1'!$X$86*E$17))),IF(L23="TS",MIN(V23,'Bulletin 1'!$X$86*($E$17)),IF(L23="TNS",MIN(V23,'Bulletin 1'!$X$86*E$17)))))</f>
        <v/>
      </c>
      <c r="P23" s="379">
        <f>IFERROR(SUM(M23:O23),0)</f>
        <v>0</v>
      </c>
      <c r="Q23" s="90" t="str">
        <f t="shared" ref="Q23:Q32" si="0">IF(AND(M23&gt;0,S23=0),"Sélectionnez le statut"," ")</f>
        <v xml:space="preserve"> </v>
      </c>
      <c r="R23" s="81" t="str">
        <f>IF(ISERROR(8%*#REF!),"",8%*#REF!)</f>
        <v/>
      </c>
      <c r="S23" s="91">
        <f>COUNTA('Informations Entreprise'!#REF!)</f>
        <v>1</v>
      </c>
      <c r="T23" s="106">
        <f>IF(ISBLANK('Informations Entreprise'!$AC$22),U23,'Informations Entreprise'!$AC$22)</f>
        <v>3768</v>
      </c>
      <c r="U23" s="106">
        <v>3768</v>
      </c>
      <c r="V23" s="107">
        <f>IF(ISBLANK('Informations Entreprise'!$AC$26),W23,'Informations Entreprise'!$AC$26)</f>
        <v>7536</v>
      </c>
      <c r="W23" s="107">
        <v>7536</v>
      </c>
      <c r="Z23" s="236" t="str">
        <f>IF(AND(ISBLANK('Bulletin 1'!$M$17),'Informations Entreprise'!$AM$37="Prime de partage de la valeur"),"L'information Salaire est à renseigner dans le bulletin 1","")</f>
        <v/>
      </c>
    </row>
    <row r="24" spans="2:26" ht="46.5" customHeight="1" x14ac:dyDescent="0.25">
      <c r="B24" s="596">
        <f>'Bulletin 2'!$M$7</f>
        <v>0</v>
      </c>
      <c r="C24" s="596"/>
      <c r="D24" s="596"/>
      <c r="E24" s="596"/>
      <c r="F24" s="596">
        <f>'Bulletin 2'!$T$5</f>
        <v>0</v>
      </c>
      <c r="G24" s="596"/>
      <c r="H24" s="596"/>
      <c r="I24" s="596"/>
      <c r="J24" s="596">
        <f>'Bulletin 2'!$AH$5</f>
        <v>0</v>
      </c>
      <c r="K24" s="596"/>
      <c r="L24" s="102" t="str">
        <f>IF($L$23="","",IF('Bulletin 2'!$M$15="Salarié","TS",IF('Bulletin 2'!$M$15="Non salarié","TNS",IF('Bulletin 2'!$M$15="",""))))</f>
        <v/>
      </c>
      <c r="M24" s="212">
        <f>'Bulletin 2'!$AK$86</f>
        <v>0</v>
      </c>
      <c r="N24" s="378" t="str">
        <f>IF(L24="","",IF(case_CSG="",IF(L24="TS",MIN(T24*(1-CSGCRDS),'Bulletin 2'!$L$86*($E$15*(1-CSGCRDS))),IF(L24="TNS",MIN(T24,'Bulletin 2'!$L$86*E$15))),IF(L24="TS",MIN(T24,'Bulletin 2'!$L$86*($E$15)),IF(L24="TNS",MIN(T24,'Bulletin 2'!$L$84*E$15)))))</f>
        <v/>
      </c>
      <c r="O24" s="378" t="str">
        <f>IF(L24="","",IF(case_CSG="",IF(L24="TS",MIN(V24*(1-CSGCRDS),'Bulletin 2'!$X$86*($E$17*(1-CSGCRDS))),IF(L24="TNS",MIN(V24,'Bulletin 2'!$X$86*E$17))),IF(L24="TS",MIN(V24,'Bulletin 2'!$X$86*($E$17)),IF(L24="TNS",MIN(V24,'Bulletin 2'!$X$86*E$17)))))</f>
        <v/>
      </c>
      <c r="P24" s="379">
        <f>IF($L$23="",0,IFERROR(SUM(M24:O24),0))</f>
        <v>0</v>
      </c>
      <c r="Q24" s="90" t="str">
        <f t="shared" si="0"/>
        <v xml:space="preserve"> </v>
      </c>
      <c r="R24" s="81" t="str">
        <f>IF(ISERROR(8%*#REF!),"",8%*#REF!)</f>
        <v/>
      </c>
      <c r="S24" s="91">
        <f>COUNTA('Informations Entreprise'!#REF!)</f>
        <v>1</v>
      </c>
      <c r="T24" s="106">
        <f>IF(ISBLANK('Informations Entreprise'!$AC$22),U24,'Informations Entreprise'!$AC$22)</f>
        <v>3768</v>
      </c>
      <c r="U24" s="106">
        <v>3768</v>
      </c>
      <c r="V24" s="107">
        <f>IF(ISBLANK('Informations Entreprise'!$AC$26),W24,'Informations Entreprise'!$AC$26)</f>
        <v>7536</v>
      </c>
      <c r="W24" s="107">
        <v>7536</v>
      </c>
      <c r="Z24" s="236" t="str">
        <f>IF(AND(ISBLANK('Bulletin 2'!$M$17),'Informations Entreprise'!$AM$37="Prime de partage de la valeur"),"L'information Salaire est à renseigner dans le bulletin 2","")</f>
        <v/>
      </c>
    </row>
    <row r="25" spans="2:26" ht="46.5" customHeight="1" x14ac:dyDescent="0.25">
      <c r="B25" s="596">
        <f>'Bulletin 3'!$M$7</f>
        <v>0</v>
      </c>
      <c r="C25" s="596"/>
      <c r="D25" s="596"/>
      <c r="E25" s="596"/>
      <c r="F25" s="596">
        <f>'Bulletin 3'!$T$5</f>
        <v>0</v>
      </c>
      <c r="G25" s="596"/>
      <c r="H25" s="596"/>
      <c r="I25" s="596"/>
      <c r="J25" s="596">
        <f>'Bulletin 3'!$AH$5</f>
        <v>0</v>
      </c>
      <c r="K25" s="596"/>
      <c r="L25" s="102" t="str">
        <f>IF($L$24="","",IF('Bulletin 3'!$M$15="Salarié","TS",IF('Bulletin 3'!$M$15="Non salarié","TNS",IF('Bulletin 3'!$M$15="",""))))</f>
        <v/>
      </c>
      <c r="M25" s="212">
        <f>'Bulletin 3'!$AK$86</f>
        <v>0</v>
      </c>
      <c r="N25" s="378" t="str">
        <f>IF(L25="","",IF(case_CSG="",IF(L25="TS",MIN(T25*(1-CSGCRDS),'Bulletin 3'!$L$86*($E$15*(1-CSGCRDS))),IF(L25="TNS",MIN(T25,'Bulletin 3'!$L$86*E$15))),IF(L25="TS",MIN(T25,'Bulletin 3'!$L$86*($E$15)),IF(L25="TNS",MIN(T25,'Bulletin 3'!$L$84*E$15)))))</f>
        <v/>
      </c>
      <c r="O25" s="378" t="str">
        <f>IF(L25="","",IF(case_CSG="",IF(L25="TS",MIN(V25*(1-CSGCRDS),'Bulletin 3'!$X$86*($E$17*(1-CSGCRDS))),IF(L25="TNS",MIN(V25,'Bulletin 3'!$X$86*E$17))),IF(L25="TS",MIN(V25,'Bulletin 3'!$X$86*($E$17)),IF(L25="TNS",MIN(V25,'Bulletin 3'!$X$86*E$17)))))</f>
        <v/>
      </c>
      <c r="P25" s="379">
        <f t="shared" ref="P25:P32" si="1">IF($L$23="",0,IFERROR(SUM(M25:O25),0))</f>
        <v>0</v>
      </c>
      <c r="Q25" s="90" t="str">
        <f t="shared" si="0"/>
        <v xml:space="preserve"> </v>
      </c>
      <c r="R25" s="81" t="str">
        <f>IF(ISERROR(8%*#REF!),"",8%*#REF!)</f>
        <v/>
      </c>
      <c r="S25" s="91">
        <f>COUNTA('Informations Entreprise'!#REF!)</f>
        <v>1</v>
      </c>
      <c r="T25" s="106">
        <f>IF(ISBLANK('Informations Entreprise'!$AC$22),U25,'Informations Entreprise'!$AC$22)</f>
        <v>3768</v>
      </c>
      <c r="U25" s="106">
        <v>3768</v>
      </c>
      <c r="V25" s="107">
        <f>IF(ISBLANK('Informations Entreprise'!$AC$26),W25,'Informations Entreprise'!$AC$26)</f>
        <v>7536</v>
      </c>
      <c r="W25" s="107">
        <v>7536</v>
      </c>
      <c r="Z25" s="236" t="str">
        <f>IF(AND(ISBLANK('Bulletin 3'!$M$17),'Informations Entreprise'!$AM$37="Prime de partage de la valeur"),"L'information Salaire est à renseigner dans le bulletin 3","")</f>
        <v/>
      </c>
    </row>
    <row r="26" spans="2:26" ht="46.5" customHeight="1" x14ac:dyDescent="0.25">
      <c r="B26" s="596">
        <f>'Bulletin 4'!$M$7</f>
        <v>0</v>
      </c>
      <c r="C26" s="596"/>
      <c r="D26" s="596"/>
      <c r="E26" s="596"/>
      <c r="F26" s="596">
        <f>'Bulletin 4'!$T$5</f>
        <v>0</v>
      </c>
      <c r="G26" s="596"/>
      <c r="H26" s="596"/>
      <c r="I26" s="596"/>
      <c r="J26" s="596">
        <f>'Bulletin 4'!$AH$5</f>
        <v>0</v>
      </c>
      <c r="K26" s="596"/>
      <c r="L26" s="102" t="str">
        <f>IF($L$25="","",IF('Bulletin 4'!$M$15="Salarié","TS",IF('Bulletin 4'!$M$15="Non salarié","TNS",IF('Bulletin 4'!$M$15="",""))))</f>
        <v/>
      </c>
      <c r="M26" s="212">
        <f>'Bulletin 4'!$AK$86</f>
        <v>0</v>
      </c>
      <c r="N26" s="378" t="str">
        <f>IF(L26="","",IF(case_CSG="",IF(L26="TS",MIN(T26*(1-CSGCRDS),'Bulletin 4'!$L$86*($E$15*(1-CSGCRDS))),IF(L26="TNS",MIN(T26,'Bulletin 4'!$L$86*E$15))),IF(L26="TS",MIN(T26,'Bulletin 4'!$L$86*($E$15)),IF(L26="TNS",MIN(T26,'Bulletin 4'!$L$84*E$15)))))</f>
        <v/>
      </c>
      <c r="O26" s="378" t="str">
        <f>IF(L26="","",IF(case_CSG="",IF(L26="TS",MIN(V26*(1-CSGCRDS),'Bulletin 4'!$X$86*($E$17*(1-CSGCRDS))),IF(L26="TNS",MIN(V26,'Bulletin 4'!$X$86*E$17))),IF(L26="TS",MIN(V26,'Bulletin 4'!$X$86*($E$17)),IF(L26="TNS",MIN(V26,'Bulletin 4'!$X$86*E$17)))))</f>
        <v/>
      </c>
      <c r="P26" s="379">
        <f t="shared" si="1"/>
        <v>0</v>
      </c>
      <c r="Q26" s="90" t="str">
        <f t="shared" si="0"/>
        <v xml:space="preserve"> </v>
      </c>
      <c r="R26" s="81" t="str">
        <f>IF(ISERROR(8%*#REF!),"",8%*#REF!)</f>
        <v/>
      </c>
      <c r="S26" s="91">
        <f>COUNTA('Informations Entreprise'!#REF!)</f>
        <v>1</v>
      </c>
      <c r="T26" s="106">
        <f>IF(ISBLANK('Informations Entreprise'!$AC$22),U26,'Informations Entreprise'!$AC$22)</f>
        <v>3768</v>
      </c>
      <c r="U26" s="106">
        <v>3768</v>
      </c>
      <c r="V26" s="107">
        <f>IF(ISBLANK('Informations Entreprise'!$AC$26),W26,'Informations Entreprise'!$AC$26)</f>
        <v>7536</v>
      </c>
      <c r="W26" s="107">
        <v>7536</v>
      </c>
      <c r="Z26" s="236" t="str">
        <f>IF(AND(ISBLANK('Bulletin 4'!$M$17),'Informations Entreprise'!$AM$37="Prime de partage de la valeur"),"L'information Salaire est à renseigner dans le bulletin 4","")</f>
        <v/>
      </c>
    </row>
    <row r="27" spans="2:26" ht="46.5" customHeight="1" x14ac:dyDescent="0.25">
      <c r="B27" s="596">
        <f>'Bulletin 5'!$M$7</f>
        <v>0</v>
      </c>
      <c r="C27" s="596"/>
      <c r="D27" s="596"/>
      <c r="E27" s="596"/>
      <c r="F27" s="596">
        <f>'Bulletin 5'!$T$5</f>
        <v>0</v>
      </c>
      <c r="G27" s="596"/>
      <c r="H27" s="596"/>
      <c r="I27" s="596"/>
      <c r="J27" s="596">
        <f>'Bulletin 5'!$AH$5</f>
        <v>0</v>
      </c>
      <c r="K27" s="596"/>
      <c r="L27" s="102" t="str">
        <f>IF($L$26="","",IF('Bulletin 5'!$M$15="Salarié","TS",IF('Bulletin 5'!$M$15="Non salarié","TNS",IF('Bulletin 5'!$M$15="",""))))</f>
        <v/>
      </c>
      <c r="M27" s="212">
        <f>'Bulletin 5'!$AK$86</f>
        <v>0</v>
      </c>
      <c r="N27" s="378" t="str">
        <f>IF(L27="","",IF(case_CSG="",IF(L27="TS",MIN(T27*(1-CSGCRDS),'Bulletin 5'!$L$86*($E$15*(1-CSGCRDS))),IF(L27="TNS",MIN(T27,'Bulletin 5'!$L$86*E$15))),IF(L27="TS",MIN(T27,'Bulletin 5'!$L$86*($E$15)),IF(L27="TNS",MIN(T27,[2]Bulletin52!$L$70*E$15)))))</f>
        <v/>
      </c>
      <c r="O27" s="378" t="str">
        <f>IF(L27="","",IF(case_CSG="",IF(L27="TS",MIN(V27*(1-CSGCRDS),'Bulletin 5'!$X$86*($E$17*(1-CSGCRDS))),IF(L27="TNS",MIN(V27,'Bulletin 5'!$X$86*E$17))),IF(L27="TS",MIN(V27,'Bulletin 5'!$X$86*($E$17)),IF(L27="TNS",MIN(V27,'Bulletin 5'!$X$86*E$17)))))</f>
        <v/>
      </c>
      <c r="P27" s="379">
        <f t="shared" si="1"/>
        <v>0</v>
      </c>
      <c r="Q27" s="90" t="str">
        <f t="shared" si="0"/>
        <v xml:space="preserve"> </v>
      </c>
      <c r="R27" s="81" t="str">
        <f>IF(ISERROR(8%*#REF!),"",8%*#REF!)</f>
        <v/>
      </c>
      <c r="S27" s="91">
        <f>COUNTA('Informations Entreprise'!#REF!)</f>
        <v>1</v>
      </c>
      <c r="T27" s="106">
        <f>IF(ISBLANK('Informations Entreprise'!$AC$22),U27,'Informations Entreprise'!$AC$22)</f>
        <v>3768</v>
      </c>
      <c r="U27" s="106">
        <v>3768</v>
      </c>
      <c r="V27" s="107">
        <f>IF(ISBLANK('Informations Entreprise'!$AC$26),W27,'Informations Entreprise'!$AC$26)</f>
        <v>7536</v>
      </c>
      <c r="W27" s="107">
        <v>7536</v>
      </c>
      <c r="Z27" s="236" t="str">
        <f>IF(AND(ISBLANK('Bulletin 5'!$M$17),'Informations Entreprise'!$AM$37="Prime de partage de la valeur"),"L'information Salaire est à renseigner dans le bulletin 5","")</f>
        <v/>
      </c>
    </row>
    <row r="28" spans="2:26" ht="46.5" customHeight="1" x14ac:dyDescent="0.25">
      <c r="B28" s="596">
        <f>'Bulletin 6'!$M$7</f>
        <v>0</v>
      </c>
      <c r="C28" s="596"/>
      <c r="D28" s="596"/>
      <c r="E28" s="596"/>
      <c r="F28" s="596">
        <f>'Bulletin 6'!$T$5</f>
        <v>0</v>
      </c>
      <c r="G28" s="596"/>
      <c r="H28" s="596"/>
      <c r="I28" s="596"/>
      <c r="J28" s="596">
        <f>'Bulletin 6'!$AH$5</f>
        <v>0</v>
      </c>
      <c r="K28" s="596"/>
      <c r="L28" s="102" t="str">
        <f>IF($L$27="","",IF('Bulletin 6'!$M$15="Salarié","TS",IF('Bulletin 6'!$M$15="Non salarié","TNS",IF('Bulletin 6'!$M$15="",""))))</f>
        <v/>
      </c>
      <c r="M28" s="212">
        <f>'Bulletin 6'!$AK$86</f>
        <v>0</v>
      </c>
      <c r="N28" s="378" t="str">
        <f>IF(L28="","",IF(case_CSG="",IF(L28="TS",MIN(T28*(1-CSGCRDS),'Bulletin 6'!$L$86*($E$15*(1-CSGCRDS))),IF(L28="TNS",MIN(T28,'Bulletin 6'!$L$86*E$15))),IF(L28="TS",MIN(T28,'Bulletin 6'!$L$86*($E$15)),IF(L28="TNS",MIN(T28,'Bulletin 6'!$L$84*E$15)))))</f>
        <v/>
      </c>
      <c r="O28" s="378" t="str">
        <f>IF(L28="","",IF(case_CSG="",IF(L28="TS",MIN(V28*(1-CSGCRDS),'Bulletin 6'!$X$86*($E$17*(1-CSGCRDS))),IF(L28="TNS",MIN(V28,'Bulletin 6'!$X$86*E$17))),IF(L28="TS",MIN(V28,'Bulletin 6'!$X$86*($E$17)),IF(L28="TNS",MIN(V28,'Bulletin 6'!$X$86*E$17)))))</f>
        <v/>
      </c>
      <c r="P28" s="379">
        <f t="shared" si="1"/>
        <v>0</v>
      </c>
      <c r="Q28" s="90" t="str">
        <f t="shared" si="0"/>
        <v xml:space="preserve"> </v>
      </c>
      <c r="R28" s="81" t="str">
        <f>IF(ISERROR(8%*#REF!),"",8%*#REF!)</f>
        <v/>
      </c>
      <c r="S28" s="91">
        <f>COUNTA('Informations Entreprise'!#REF!)</f>
        <v>1</v>
      </c>
      <c r="T28" s="106">
        <f>IF(ISBLANK('Informations Entreprise'!$AC$22),U28,'Informations Entreprise'!$AC$22)</f>
        <v>3768</v>
      </c>
      <c r="U28" s="106">
        <v>3768</v>
      </c>
      <c r="V28" s="107">
        <f>IF(ISBLANK('Informations Entreprise'!$AC$26),W28,'Informations Entreprise'!$AC$26)</f>
        <v>7536</v>
      </c>
      <c r="W28" s="107">
        <v>7536</v>
      </c>
      <c r="Z28" s="236" t="str">
        <f>IF(AND(ISBLANK('Bulletin 1'!$M$17),'Informations Entreprise'!$AM$37="Prime de partage de la valeur"),"L'information Salaire est à renseigner dans le bulletin 6","")</f>
        <v/>
      </c>
    </row>
    <row r="29" spans="2:26" ht="46.5" customHeight="1" x14ac:dyDescent="0.25">
      <c r="B29" s="596">
        <f>'Bulletin 7'!$M$7</f>
        <v>0</v>
      </c>
      <c r="C29" s="596"/>
      <c r="D29" s="596"/>
      <c r="E29" s="596"/>
      <c r="F29" s="596">
        <f>'Bulletin 7'!$T$5</f>
        <v>0</v>
      </c>
      <c r="G29" s="596"/>
      <c r="H29" s="596"/>
      <c r="I29" s="596"/>
      <c r="J29" s="596">
        <f>'Bulletin 7'!$AH$5</f>
        <v>0</v>
      </c>
      <c r="K29" s="596"/>
      <c r="L29" s="102" t="str">
        <f>IF($L$28="","",IF('Bulletin 7'!$M$15="Salarié","TS",IF('Bulletin 7'!$M$15="Non salarié","TNS",IF('Bulletin 7'!$M$15="",""))))</f>
        <v/>
      </c>
      <c r="M29" s="212">
        <f>'Bulletin 7'!$AK$86</f>
        <v>0</v>
      </c>
      <c r="N29" s="378" t="str">
        <f>IF(L29="","",IF(case_CSG="",IF(L29="TS",MIN(T29*(1-CSGCRDS),'Bulletin 7'!$L$86*($E$15*(1-CSGCRDS))),IF(L29="TNS",MIN(T29,'Bulletin 7'!$L$86*E$15))),IF(L29="TS",MIN(T29,'Bulletin 7'!$L$86*($E$15)),IF(L29="TNS",MIN(T29,'Bulletin 7'!$L$84*E$15)))))</f>
        <v/>
      </c>
      <c r="O29" s="378" t="str">
        <f>IF(L29="","",IF(case_CSG="",IF(L29="TS",MIN(V29*(1-CSGCRDS),'Bulletin 7'!$X$86*($E$17*(1-CSGCRDS))),IF(L29="TNS",MIN(V29,'Bulletin 7'!$X$86*E$17))),IF(L29="TS",MIN(V29,'Bulletin 7'!$X$86*($E$17)),IF(L29="TNS",MIN(V29,'Bulletin 7'!$X$86*E$17)))))</f>
        <v/>
      </c>
      <c r="P29" s="379">
        <f t="shared" si="1"/>
        <v>0</v>
      </c>
      <c r="Q29" s="90" t="str">
        <f t="shared" si="0"/>
        <v xml:space="preserve"> </v>
      </c>
      <c r="R29" s="81" t="str">
        <f>IF(ISERROR(8%*#REF!),"",8%*#REF!)</f>
        <v/>
      </c>
      <c r="S29" s="91">
        <f>COUNTA('Informations Entreprise'!#REF!)</f>
        <v>1</v>
      </c>
      <c r="T29" s="106">
        <f>IF(ISBLANK('Informations Entreprise'!$AC$22),U29,'Informations Entreprise'!$AC$22)</f>
        <v>3768</v>
      </c>
      <c r="U29" s="106">
        <v>3768</v>
      </c>
      <c r="V29" s="107">
        <f>IF(ISBLANK('Informations Entreprise'!$AC$26),W29,'Informations Entreprise'!$AC$26)</f>
        <v>7536</v>
      </c>
      <c r="W29" s="107">
        <v>7536</v>
      </c>
      <c r="Z29" s="236" t="str">
        <f>IF(AND(ISBLANK('Bulletin 7'!$M$17),'Informations Entreprise'!$AM$37="Prime de partage de la valeur"),"L'information Salaire est à renseigner dans le bulletin 7","")</f>
        <v/>
      </c>
    </row>
    <row r="30" spans="2:26" ht="46.5" customHeight="1" x14ac:dyDescent="0.25">
      <c r="B30" s="596">
        <f>'Bulletin 8'!$M$7</f>
        <v>0</v>
      </c>
      <c r="C30" s="596"/>
      <c r="D30" s="596"/>
      <c r="E30" s="596"/>
      <c r="F30" s="596">
        <f>'Bulletin 8'!$T$5</f>
        <v>0</v>
      </c>
      <c r="G30" s="596"/>
      <c r="H30" s="596"/>
      <c r="I30" s="596"/>
      <c r="J30" s="596">
        <f>'Bulletin 8'!$AH$5</f>
        <v>0</v>
      </c>
      <c r="K30" s="596"/>
      <c r="L30" s="102" t="str">
        <f>IF($L$29="","",IF('Bulletin 8'!$M$15="Salarié","TS",IF('Bulletin 8'!$M$15="Non salarié","TNS",IF('Bulletin 8'!$M$15="",""))))</f>
        <v/>
      </c>
      <c r="M30" s="212">
        <f>'Bulletin 8'!$AK$86</f>
        <v>0</v>
      </c>
      <c r="N30" s="378" t="str">
        <f>IF(L30="","",IF(case_CSG="",IF(L30="TS",MIN(T30*(1-CSGCRDS),'Bulletin 8'!$L$86*($E$15*(1-CSGCRDS))),IF(L30="TNS",MIN(T30,'Bulletin 8'!$L$86*E$15))),IF(L30="TS",MIN(T30,'Bulletin 8'!$L$86*($E$15)),IF(L30="TNS",MIN(T30,'Bulletin 8'!$L$84*E$15)))))</f>
        <v/>
      </c>
      <c r="O30" s="378" t="str">
        <f>IF(L30="","",IF(case_CSG="",IF(L30="TS",MIN(V30*(1-CSGCRDS),'Bulletin 8'!$X$86*($E$17*(1-CSGCRDS))),IF(L30="TNS",MIN(V30,'Bulletin 8'!$X$86*E$17))),IF(L30="TS",MIN(V30,'Bulletin 8'!$X$86*($E$17)),IF(L30="TNS",MIN(V30,'Bulletin 8'!$X$86*E$17)))))</f>
        <v/>
      </c>
      <c r="P30" s="379">
        <f t="shared" si="1"/>
        <v>0</v>
      </c>
      <c r="Q30" s="90" t="str">
        <f t="shared" si="0"/>
        <v xml:space="preserve"> </v>
      </c>
      <c r="R30" s="81" t="str">
        <f>IF(ISERROR(8%*#REF!),"",8%*#REF!)</f>
        <v/>
      </c>
      <c r="S30" s="91">
        <f>COUNTA('Informations Entreprise'!#REF!)</f>
        <v>1</v>
      </c>
      <c r="T30" s="106">
        <f>IF(ISBLANK('Informations Entreprise'!$AC$22),U30,'Informations Entreprise'!$AC$22)</f>
        <v>3768</v>
      </c>
      <c r="U30" s="106">
        <v>3768</v>
      </c>
      <c r="V30" s="107">
        <f>IF(ISBLANK('Informations Entreprise'!$AC$26),W30,'Informations Entreprise'!$AC$26)</f>
        <v>7536</v>
      </c>
      <c r="W30" s="107">
        <v>7536</v>
      </c>
      <c r="Z30" s="236" t="str">
        <f>IF(AND(ISBLANK('Bulletin 8'!$M$17),'Informations Entreprise'!$AM$37="Prime de partage de la valeur"),"L'information Salaire est à renseigner dans le bulletin 8","")</f>
        <v/>
      </c>
    </row>
    <row r="31" spans="2:26" ht="46.5" customHeight="1" x14ac:dyDescent="0.25">
      <c r="B31" s="596">
        <f>'Bulletin 9'!$M$7</f>
        <v>0</v>
      </c>
      <c r="C31" s="596"/>
      <c r="D31" s="596"/>
      <c r="E31" s="596"/>
      <c r="F31" s="596">
        <f>'Bulletin 9'!$T$5</f>
        <v>0</v>
      </c>
      <c r="G31" s="596"/>
      <c r="H31" s="596"/>
      <c r="I31" s="596"/>
      <c r="J31" s="596">
        <f>'Bulletin 9'!$AH$5</f>
        <v>0</v>
      </c>
      <c r="K31" s="596"/>
      <c r="L31" s="102" t="str">
        <f>IF($L$30="","",IF('Bulletin 9'!$M$15="Salarié","TS",IF('Bulletin 9'!$M$15="Non salarié","TNS",IF('Bulletin 9'!$M$15="",""))))</f>
        <v/>
      </c>
      <c r="M31" s="212">
        <f>'Bulletin 9'!$AK$86</f>
        <v>0</v>
      </c>
      <c r="N31" s="378" t="str">
        <f>IF(L31="","",IF(case_CSG="",IF(L31="TS",MIN(T31*(1-CSGCRDS),'Bulletin 9'!$L$86*($E$15*(1-CSGCRDS))),IF(L31="TNS",MIN(T31,'Bulletin 9'!$L$86*E$15))),IF(L31="TS",MIN(T31,'Bulletin 9'!$L$86*($E$15)),IF(L31="TNS",MIN(T31,'Bulletin 9'!$L$84*E$15)))))</f>
        <v/>
      </c>
      <c r="O31" s="378" t="str">
        <f>IF(L31="","",IF(case_CSG="",IF(L31="TS",MIN(V31*(1-CSGCRDS),'Bulletin 9'!$X$86*($E$17*(1-CSGCRDS))),IF(L31="TNS",MIN(V31,'Bulletin 9'!$X$86*E$17))),IF(L31="TS",MIN(V31,'Bulletin 9'!$X$86*($E$17)),IF(L31="TNS",MIN(V31,'Bulletin 9'!$X$86*E$17)))))</f>
        <v/>
      </c>
      <c r="P31" s="379">
        <f t="shared" si="1"/>
        <v>0</v>
      </c>
      <c r="Q31" s="90" t="str">
        <f t="shared" si="0"/>
        <v xml:space="preserve"> </v>
      </c>
      <c r="R31" s="81" t="str">
        <f>IF(ISERROR(8%*#REF!),"",8%*#REF!)</f>
        <v/>
      </c>
      <c r="S31" s="91">
        <f>COUNTA('Informations Entreprise'!#REF!)</f>
        <v>1</v>
      </c>
      <c r="T31" s="106">
        <f>IF(ISBLANK('Informations Entreprise'!$AC$22),U31,'Informations Entreprise'!$AC$22)</f>
        <v>3768</v>
      </c>
      <c r="U31" s="106">
        <v>3768</v>
      </c>
      <c r="V31" s="107">
        <f>IF(ISBLANK('Informations Entreprise'!$AC$26),W31,'Informations Entreprise'!$AC$26)</f>
        <v>7536</v>
      </c>
      <c r="W31" s="107">
        <v>7536</v>
      </c>
      <c r="Z31" s="236" t="str">
        <f>IF(AND(ISBLANK('Bulletin 9'!$M$17),'Informations Entreprise'!$AM$37="Prime de partage de la valeur"),"L'information Salaire est à renseigner dans le bulletin 9","")</f>
        <v/>
      </c>
    </row>
    <row r="32" spans="2:26" ht="46.5" customHeight="1" x14ac:dyDescent="0.25">
      <c r="B32" s="596">
        <f>'Bulletin 10'!$M$7</f>
        <v>0</v>
      </c>
      <c r="C32" s="596"/>
      <c r="D32" s="596"/>
      <c r="E32" s="596"/>
      <c r="F32" s="596">
        <f>'Bulletin 10'!$T$5</f>
        <v>0</v>
      </c>
      <c r="G32" s="596"/>
      <c r="H32" s="596"/>
      <c r="I32" s="596"/>
      <c r="J32" s="596">
        <f>'Bulletin 10'!$AH$5</f>
        <v>0</v>
      </c>
      <c r="K32" s="596"/>
      <c r="L32" s="102" t="str">
        <f>IF($L$31="","",IF('Bulletin 10'!$M$15="Salarié","TS",IF('Bulletin 10'!$M$15="Non salarié","TNS",IF('Bulletin 10'!$M$15="",""))))</f>
        <v/>
      </c>
      <c r="M32" s="212">
        <f>'Bulletin 10'!$AK$86</f>
        <v>0</v>
      </c>
      <c r="N32" s="378" t="str">
        <f>IF(L32="","",IF(case_CSG="",IF(L32="TS",MIN(T32*(1-CSGCRDS),'Bulletin 10'!$L$86*($E$15*(1-CSGCRDS))),IF(L32="TNS",MIN(T32,'Bulletin 10'!$L$86*E$15))),IF(L32="TS",MIN(T32,'Bulletin 10'!$L$86*($E$15)),IF(L32="TNS",MIN(T32,'Bulletin 10'!$L$84*E$15)))))</f>
        <v/>
      </c>
      <c r="O32" s="378" t="str">
        <f>IF(L32="","",IF(case_CSG="",IF(L32="TS",MIN(V32*(1-CSGCRDS),'Bulletin 10'!$X$86*($E$17*(1-CSGCRDS))),IF(L32="TNS",MIN(V32,'Bulletin 10'!$X$86*E$17))),IF(L32="TS",MIN(V32,'Bulletin 10'!$X$86*($E$17)),IF(L32="TNS",MIN(V32,'Bulletin 10'!$X$86*E$17)))))</f>
        <v/>
      </c>
      <c r="P32" s="379">
        <f t="shared" si="1"/>
        <v>0</v>
      </c>
      <c r="Q32" s="90" t="str">
        <f t="shared" si="0"/>
        <v xml:space="preserve"> </v>
      </c>
      <c r="R32" s="81" t="str">
        <f>IF(ISERROR(8%*#REF!),"",8%*#REF!)</f>
        <v/>
      </c>
      <c r="S32" s="91">
        <f>COUNTA('Informations Entreprise'!#REF!)</f>
        <v>1</v>
      </c>
      <c r="T32" s="106">
        <f>IF(ISBLANK('Informations Entreprise'!$AC$22),U32,'Informations Entreprise'!$AC$22)</f>
        <v>3768</v>
      </c>
      <c r="U32" s="106">
        <v>3768</v>
      </c>
      <c r="V32" s="107">
        <f>IF(ISBLANK('Informations Entreprise'!$AC$26),W32,'Informations Entreprise'!$AC$26)</f>
        <v>7536</v>
      </c>
      <c r="W32" s="107">
        <v>7536</v>
      </c>
      <c r="Z32" s="236" t="str">
        <f>IF(AND(ISBLANK('Bulletin 10'!$M$17),'Informations Entreprise'!$AM$37="Prime de partage de la valeur"),"L'information Salaire est à renseigner dans le bulletin 10","")</f>
        <v/>
      </c>
    </row>
    <row r="33" spans="1:18" ht="26.25" customHeight="1" x14ac:dyDescent="0.25">
      <c r="G33" s="14"/>
      <c r="H33" s="14"/>
      <c r="I33" s="15"/>
      <c r="J33" s="602"/>
      <c r="K33" s="602"/>
      <c r="L33" s="105" t="s">
        <v>12</v>
      </c>
      <c r="M33" s="381">
        <f>+SUM($M$23:$M$32)</f>
        <v>0</v>
      </c>
      <c r="N33" s="380">
        <f>SUM($N$23:$N$32)</f>
        <v>0</v>
      </c>
      <c r="O33" s="380">
        <f>SUM($O$23:$O$32)</f>
        <v>0</v>
      </c>
      <c r="P33" s="16"/>
      <c r="Q33" s="16"/>
      <c r="R33" s="79"/>
    </row>
    <row r="34" spans="1:18" ht="11.25" customHeight="1" x14ac:dyDescent="0.25">
      <c r="I34" s="15"/>
      <c r="J34" s="17"/>
      <c r="K34" s="17"/>
      <c r="L34" s="17"/>
      <c r="M34" s="18"/>
      <c r="N34" s="18"/>
      <c r="O34" s="18"/>
      <c r="P34" s="19"/>
      <c r="Q34" s="19"/>
      <c r="R34" s="79"/>
    </row>
    <row r="35" spans="1:18" ht="6.75" customHeight="1" x14ac:dyDescent="0.25">
      <c r="I35" s="15"/>
      <c r="J35" s="15"/>
      <c r="K35" s="20"/>
      <c r="L35" s="20"/>
      <c r="M35" s="20"/>
      <c r="N35" s="20"/>
      <c r="O35" s="20"/>
      <c r="P35" s="21"/>
      <c r="Q35" s="21"/>
    </row>
    <row r="36" spans="1:18" ht="24" customHeight="1" x14ac:dyDescent="0.25">
      <c r="Q36" s="22"/>
    </row>
    <row r="37" spans="1:18" ht="23.25" customHeight="1" x14ac:dyDescent="0.25">
      <c r="A37" s="82"/>
      <c r="B37" s="604" t="s">
        <v>99</v>
      </c>
      <c r="C37" s="605"/>
      <c r="D37" s="605"/>
      <c r="E37" s="605"/>
      <c r="F37" s="605"/>
      <c r="G37" s="605"/>
      <c r="H37" s="605"/>
      <c r="I37" s="605"/>
      <c r="J37" s="605"/>
      <c r="K37" s="605"/>
      <c r="L37" s="605"/>
      <c r="M37" s="605"/>
      <c r="N37" s="605"/>
      <c r="O37" s="605"/>
      <c r="P37" s="606"/>
      <c r="Q37" s="26"/>
    </row>
    <row r="38" spans="1:18" ht="24.75" customHeight="1" x14ac:dyDescent="0.25">
      <c r="A38" s="82"/>
      <c r="B38" s="25" t="s">
        <v>13</v>
      </c>
      <c r="C38" s="26"/>
      <c r="D38" s="26"/>
      <c r="E38" s="26"/>
      <c r="F38" s="26"/>
      <c r="G38" s="26"/>
      <c r="H38" s="26"/>
      <c r="I38" s="26"/>
      <c r="J38" s="26"/>
      <c r="K38" s="26"/>
      <c r="L38" s="26"/>
      <c r="M38" s="213"/>
      <c r="N38" s="26"/>
      <c r="O38" s="26"/>
      <c r="P38" s="27"/>
      <c r="Q38" s="26"/>
    </row>
    <row r="39" spans="1:18" ht="24.75" customHeight="1" x14ac:dyDescent="0.25">
      <c r="A39" s="82"/>
      <c r="B39" s="28" t="s">
        <v>14</v>
      </c>
      <c r="C39" s="26"/>
      <c r="D39" s="26"/>
      <c r="E39" s="26"/>
      <c r="F39" s="26"/>
      <c r="G39" s="26"/>
      <c r="H39" s="26"/>
      <c r="I39" s="26"/>
      <c r="J39" s="26"/>
      <c r="K39" s="26"/>
      <c r="L39" s="26"/>
      <c r="M39" s="213"/>
      <c r="N39" s="26"/>
      <c r="O39" s="26"/>
      <c r="P39" s="27"/>
      <c r="Q39" s="26"/>
    </row>
    <row r="40" spans="1:18" ht="8.25" customHeight="1" thickBot="1" x14ac:dyDescent="0.25">
      <c r="A40" s="82"/>
      <c r="B40" s="82"/>
      <c r="D40" s="29"/>
      <c r="E40" s="29"/>
      <c r="F40" s="29"/>
      <c r="P40" s="30"/>
    </row>
    <row r="41" spans="1:18" ht="22.5" customHeight="1" thickBot="1" x14ac:dyDescent="0.3">
      <c r="A41" s="82"/>
      <c r="B41" s="82"/>
      <c r="C41" s="382">
        <f>+IF($M$23&gt;0,1,0)+IF($M$24&gt;0,1,0)+IF($M$25&gt;0,1,0)+IF($M$26&gt;0,1,0)+IF($M$27&gt;0,1,0)+IF($M$28&gt;0,1,0)+IF($M$29&gt;0,1,0)+IF($M$30&gt;0,1,0)+IF($M$31&gt;0,1,0)+IF($M$32&gt;0,1,0)</f>
        <v>0</v>
      </c>
      <c r="D41" s="93" t="s">
        <v>26</v>
      </c>
      <c r="E41" s="5"/>
      <c r="P41" s="30"/>
    </row>
    <row r="42" spans="1:18" ht="8.25" customHeight="1" x14ac:dyDescent="0.25">
      <c r="A42" s="82"/>
      <c r="B42" s="82"/>
      <c r="C42" s="31"/>
      <c r="D42" s="5"/>
      <c r="E42" s="5"/>
      <c r="P42" s="30"/>
    </row>
    <row r="43" spans="1:18" ht="17.25" customHeight="1" x14ac:dyDescent="0.25">
      <c r="A43" s="82"/>
      <c r="B43" s="60" t="s">
        <v>15</v>
      </c>
      <c r="E43" s="31"/>
      <c r="F43" s="5"/>
      <c r="P43" s="30"/>
    </row>
    <row r="44" spans="1:18" ht="7.5" customHeight="1" thickBot="1" x14ac:dyDescent="0.3">
      <c r="A44" s="82"/>
      <c r="B44" s="82"/>
      <c r="D44" s="31"/>
      <c r="E44" s="31"/>
      <c r="F44" s="5"/>
      <c r="P44" s="30"/>
    </row>
    <row r="45" spans="1:18" ht="21.75" customHeight="1" thickBot="1" x14ac:dyDescent="0.3">
      <c r="A45" s="82"/>
      <c r="B45" s="82"/>
      <c r="C45" s="382">
        <v>1</v>
      </c>
      <c r="D45" s="93"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P45" s="30"/>
    </row>
    <row r="46" spans="1:18" ht="9.75" customHeight="1" x14ac:dyDescent="0.25">
      <c r="A46" s="82"/>
      <c r="B46" s="82"/>
      <c r="C46" s="31"/>
      <c r="D46" s="5"/>
      <c r="E46" s="5"/>
      <c r="P46" s="30"/>
    </row>
    <row r="47" spans="1:18" ht="21.75" customHeight="1" x14ac:dyDescent="0.25">
      <c r="A47" s="82"/>
      <c r="B47" s="198" t="s">
        <v>98</v>
      </c>
      <c r="C47" s="31"/>
      <c r="D47" s="31"/>
      <c r="E47" s="5"/>
      <c r="P47" s="30"/>
      <c r="R47" s="34"/>
    </row>
    <row r="48" spans="1:18" ht="12" customHeight="1" x14ac:dyDescent="0.25">
      <c r="A48" s="82"/>
      <c r="B48" s="608"/>
      <c r="C48" s="609"/>
      <c r="D48" s="609"/>
      <c r="E48" s="609"/>
      <c r="F48" s="609"/>
      <c r="G48" s="609"/>
      <c r="H48" s="609"/>
      <c r="I48" s="609"/>
      <c r="J48" s="609"/>
      <c r="K48" s="609"/>
      <c r="L48" s="609"/>
      <c r="M48" s="609"/>
      <c r="N48" s="609"/>
      <c r="O48" s="609"/>
      <c r="P48" s="610"/>
      <c r="R48" s="34"/>
    </row>
    <row r="49" spans="1:18" ht="18" customHeight="1" x14ac:dyDescent="0.25">
      <c r="B49" s="203"/>
      <c r="C49" s="67"/>
      <c r="D49" s="67"/>
      <c r="E49" s="67"/>
      <c r="F49" s="618" t="s">
        <v>101</v>
      </c>
      <c r="G49" s="618"/>
      <c r="H49" s="618"/>
      <c r="I49" s="618"/>
      <c r="J49" s="618"/>
      <c r="K49" s="618"/>
      <c r="L49" s="618"/>
      <c r="M49" s="618"/>
      <c r="N49" s="618"/>
      <c r="O49" s="618"/>
      <c r="P49" s="204"/>
      <c r="R49" s="34"/>
    </row>
    <row r="50" spans="1:18" ht="18" customHeight="1" x14ac:dyDescent="0.25">
      <c r="B50" s="203"/>
      <c r="C50" s="67"/>
      <c r="D50" s="67"/>
      <c r="E50" s="67"/>
      <c r="F50" s="615" t="s">
        <v>102</v>
      </c>
      <c r="G50" s="616"/>
      <c r="H50" s="616"/>
      <c r="I50" s="616"/>
      <c r="J50" s="616"/>
      <c r="K50" s="616"/>
      <c r="L50" s="616"/>
      <c r="M50" s="616"/>
      <c r="N50" s="616"/>
      <c r="O50" s="616"/>
      <c r="P50" s="204"/>
      <c r="R50" s="34"/>
    </row>
    <row r="51" spans="1:18" ht="18" customHeight="1" x14ac:dyDescent="0.2">
      <c r="B51" s="205"/>
      <c r="C51" s="206"/>
      <c r="D51" s="206"/>
      <c r="E51" s="206"/>
      <c r="F51" s="617"/>
      <c r="G51" s="617"/>
      <c r="H51" s="617"/>
      <c r="I51" s="617"/>
      <c r="J51" s="617"/>
      <c r="K51" s="617"/>
      <c r="L51" s="617"/>
      <c r="M51" s="617"/>
      <c r="N51" s="617"/>
      <c r="O51" s="617"/>
      <c r="P51" s="207"/>
      <c r="Q51" s="67"/>
      <c r="R51" s="79"/>
    </row>
    <row r="52" spans="1:18" ht="27" customHeight="1" x14ac:dyDescent="0.25">
      <c r="R52" s="79"/>
    </row>
    <row r="53" spans="1:18" s="61" customFormat="1" ht="23.25" customHeight="1" x14ac:dyDescent="0.25">
      <c r="B53" s="604" t="s">
        <v>25</v>
      </c>
      <c r="C53" s="605"/>
      <c r="D53" s="605"/>
      <c r="E53" s="605"/>
      <c r="F53" s="605"/>
      <c r="G53" s="605"/>
      <c r="H53" s="605"/>
      <c r="I53" s="605"/>
      <c r="J53" s="605"/>
      <c r="K53" s="605"/>
      <c r="L53" s="605"/>
      <c r="M53" s="605"/>
      <c r="N53" s="605"/>
      <c r="O53" s="605"/>
      <c r="P53" s="606"/>
      <c r="R53" s="83"/>
    </row>
    <row r="54" spans="1:18" ht="13.5" customHeight="1" x14ac:dyDescent="0.3">
      <c r="B54" s="35"/>
      <c r="C54" s="33"/>
      <c r="D54" s="34"/>
      <c r="E54" s="34"/>
      <c r="F54" s="34"/>
      <c r="G54" s="34"/>
      <c r="P54" s="30"/>
      <c r="R54" s="79"/>
    </row>
    <row r="55" spans="1:18" ht="22.5" customHeight="1" x14ac:dyDescent="0.25">
      <c r="B55" s="62" t="s">
        <v>27</v>
      </c>
      <c r="C55" s="37"/>
      <c r="E55" s="4"/>
      <c r="F55" s="36"/>
      <c r="G55" s="597">
        <f>+O33+N33</f>
        <v>0</v>
      </c>
      <c r="H55" s="597"/>
      <c r="I55" s="597"/>
      <c r="P55" s="30"/>
      <c r="R55" s="78"/>
    </row>
    <row r="56" spans="1:18" ht="15.75" customHeight="1" x14ac:dyDescent="0.25">
      <c r="B56" s="77"/>
      <c r="C56" s="50"/>
      <c r="D56" s="38"/>
      <c r="E56" s="38"/>
      <c r="F56" s="38"/>
      <c r="G56" s="38"/>
      <c r="H56" s="38"/>
      <c r="I56" s="38"/>
      <c r="J56" s="38"/>
      <c r="K56" s="38"/>
      <c r="L56" s="38"/>
      <c r="M56" s="214"/>
      <c r="N56" s="38"/>
      <c r="O56" s="50"/>
      <c r="P56" s="51"/>
      <c r="R56" s="34"/>
    </row>
    <row r="57" spans="1:18" ht="15.75" x14ac:dyDescent="0.25">
      <c r="D57" s="39"/>
      <c r="E57" s="39"/>
      <c r="F57" s="40"/>
      <c r="G57" s="39"/>
      <c r="H57" s="39"/>
      <c r="I57" s="39"/>
      <c r="J57" s="39"/>
      <c r="K57" s="39"/>
      <c r="L57" s="39"/>
      <c r="M57" s="215"/>
      <c r="N57" s="39"/>
      <c r="O57" s="39"/>
      <c r="P57" s="39"/>
      <c r="Q57" s="39"/>
      <c r="R57" s="34"/>
    </row>
    <row r="58" spans="1:18" ht="14.25" customHeight="1" x14ac:dyDescent="0.2">
      <c r="B58" s="41"/>
      <c r="C58" s="41"/>
      <c r="D58" s="41"/>
      <c r="E58" s="41"/>
      <c r="F58" s="5"/>
      <c r="G58" s="5"/>
      <c r="H58" s="5"/>
      <c r="I58" s="5"/>
      <c r="J58" s="5"/>
      <c r="K58" s="5"/>
      <c r="L58" s="5"/>
      <c r="M58" s="216"/>
      <c r="N58" s="5"/>
      <c r="Q58" s="39"/>
      <c r="R58" s="78"/>
    </row>
    <row r="59" spans="1:18" ht="24" customHeight="1" x14ac:dyDescent="0.4">
      <c r="A59" s="84"/>
      <c r="B59" s="383" t="s">
        <v>16</v>
      </c>
      <c r="C59" s="384"/>
      <c r="D59" s="384"/>
      <c r="E59" s="384"/>
      <c r="F59" s="385"/>
      <c r="G59" s="385"/>
      <c r="H59" s="385"/>
      <c r="I59" s="385"/>
      <c r="J59" s="385"/>
      <c r="K59" s="385"/>
      <c r="L59" s="385"/>
      <c r="M59" s="386"/>
      <c r="N59" s="385"/>
      <c r="O59" s="385"/>
      <c r="P59" s="387"/>
      <c r="Q59" s="39"/>
    </row>
    <row r="60" spans="1:18" ht="17.25" customHeight="1" x14ac:dyDescent="0.4">
      <c r="B60" s="42"/>
      <c r="C60" s="43"/>
      <c r="D60" s="43"/>
      <c r="E60" s="43"/>
      <c r="F60" s="23"/>
      <c r="G60" s="23"/>
      <c r="H60" s="23"/>
      <c r="I60" s="23"/>
      <c r="J60" s="23"/>
      <c r="K60" s="23"/>
      <c r="L60" s="23"/>
      <c r="M60" s="217"/>
      <c r="N60" s="23"/>
      <c r="O60" s="23"/>
      <c r="P60" s="24"/>
    </row>
    <row r="61" spans="1:18" ht="30" customHeight="1" x14ac:dyDescent="0.25">
      <c r="B61" s="44" t="s">
        <v>17</v>
      </c>
      <c r="C61" s="598">
        <f>'Informations Entreprise'!$H$41</f>
        <v>0</v>
      </c>
      <c r="D61" s="599"/>
      <c r="E61" s="599"/>
      <c r="F61" s="599"/>
      <c r="G61" s="599"/>
      <c r="H61" s="600"/>
      <c r="I61" s="85" t="s">
        <v>18</v>
      </c>
      <c r="J61" s="601">
        <f>'Informations Entreprise'!$H$43</f>
        <v>0</v>
      </c>
      <c r="K61" s="600"/>
      <c r="M61" s="611"/>
      <c r="N61" s="612"/>
      <c r="O61" s="612"/>
      <c r="P61" s="30"/>
      <c r="R61" s="34"/>
    </row>
    <row r="62" spans="1:18" ht="30" customHeight="1" x14ac:dyDescent="0.25">
      <c r="B62" s="199"/>
      <c r="C62" s="200"/>
      <c r="D62" s="200"/>
      <c r="E62" s="200"/>
      <c r="F62" s="200"/>
      <c r="G62" s="200"/>
      <c r="H62" s="200"/>
      <c r="I62" s="201"/>
      <c r="J62" s="202"/>
      <c r="K62" s="200"/>
      <c r="M62" s="613"/>
      <c r="N62" s="614"/>
      <c r="O62" s="614"/>
      <c r="P62" s="30"/>
      <c r="R62" s="34"/>
    </row>
    <row r="63" spans="1:18" ht="9.75" customHeight="1" x14ac:dyDescent="0.2">
      <c r="B63" s="45"/>
      <c r="C63" s="46"/>
      <c r="D63" s="46"/>
      <c r="E63" s="46"/>
      <c r="F63" s="46"/>
      <c r="G63" s="46"/>
      <c r="H63" s="46"/>
      <c r="I63" s="46"/>
      <c r="J63" s="32"/>
      <c r="K63" s="32"/>
      <c r="L63" s="32"/>
      <c r="N63" s="32"/>
      <c r="O63" s="32"/>
      <c r="P63" s="47"/>
      <c r="Q63" s="32"/>
    </row>
    <row r="64" spans="1:18" ht="9" customHeight="1" x14ac:dyDescent="0.2">
      <c r="B64" s="48"/>
      <c r="C64" s="49"/>
      <c r="D64" s="49"/>
      <c r="E64" s="49"/>
      <c r="F64" s="49"/>
      <c r="G64" s="49"/>
      <c r="H64" s="49"/>
      <c r="I64" s="50"/>
      <c r="J64" s="50"/>
      <c r="K64" s="50"/>
      <c r="L64" s="50"/>
      <c r="M64" s="211"/>
      <c r="N64" s="50"/>
      <c r="O64" s="50"/>
      <c r="P64" s="51"/>
    </row>
    <row r="65" spans="2:17" ht="18" hidden="1" customHeight="1" x14ac:dyDescent="0.25">
      <c r="B65" s="86" t="s">
        <v>19</v>
      </c>
      <c r="C65" s="86"/>
      <c r="D65" s="86"/>
      <c r="E65" s="86"/>
      <c r="F65" s="87"/>
      <c r="G65" s="87"/>
      <c r="H65" s="87"/>
      <c r="I65" s="87"/>
      <c r="J65" s="87"/>
      <c r="K65" s="87"/>
      <c r="L65" s="87"/>
      <c r="M65" s="218"/>
      <c r="N65" s="87"/>
    </row>
    <row r="66" spans="2:17" s="55" customFormat="1" ht="12.75" hidden="1" customHeight="1" x14ac:dyDescent="0.25">
      <c r="B66" s="52" t="s">
        <v>20</v>
      </c>
      <c r="C66" s="53"/>
      <c r="D66" s="53"/>
      <c r="E66" s="53"/>
      <c r="F66" s="54"/>
      <c r="G66" s="54"/>
      <c r="H66" s="54"/>
      <c r="I66" s="66">
        <f>SUM(R23:R32)</f>
        <v>0</v>
      </c>
      <c r="J66" s="55" t="s">
        <v>21</v>
      </c>
      <c r="K66" s="607" t="e">
        <f>SUM(#REF!)</f>
        <v>#REF!</v>
      </c>
      <c r="L66" s="607"/>
      <c r="M66" s="607"/>
      <c r="N66" s="66"/>
    </row>
    <row r="67" spans="2:17" s="55" customFormat="1" ht="18" hidden="1" x14ac:dyDescent="0.25">
      <c r="B67" s="56" t="s">
        <v>22</v>
      </c>
      <c r="C67" s="57"/>
      <c r="D67" s="57"/>
      <c r="E67" s="57"/>
      <c r="F67" s="57"/>
      <c r="G67" s="603">
        <f>20%*N33</f>
        <v>0</v>
      </c>
      <c r="H67" s="603"/>
      <c r="I67" s="603"/>
      <c r="J67" s="57"/>
      <c r="K67" s="57"/>
      <c r="L67" s="57"/>
      <c r="O67" s="58"/>
      <c r="P67" s="59"/>
      <c r="Q67" s="59"/>
    </row>
    <row r="68" spans="2:17" s="55" customFormat="1" ht="18" hidden="1" x14ac:dyDescent="0.25">
      <c r="B68" s="56" t="s">
        <v>23</v>
      </c>
      <c r="C68" s="57"/>
      <c r="D68" s="57"/>
      <c r="E68" s="57"/>
      <c r="F68" s="57"/>
      <c r="G68" s="603">
        <f>16%*O33</f>
        <v>0</v>
      </c>
      <c r="H68" s="603"/>
      <c r="I68" s="603"/>
      <c r="J68" s="57"/>
      <c r="K68" s="57"/>
      <c r="L68" s="57"/>
      <c r="O68" s="58"/>
      <c r="P68" s="59"/>
      <c r="Q68" s="59"/>
    </row>
    <row r="69" spans="2:17" hidden="1" x14ac:dyDescent="0.25"/>
    <row r="70" spans="2:17" x14ac:dyDescent="0.25">
      <c r="P70" s="1" t="s">
        <v>24</v>
      </c>
    </row>
  </sheetData>
  <sheetProtection algorithmName="SHA-512" hashValue="bRXKPCsUomO/ROOffjh2CKsdMKhJEucuPmVJDQ9Bm7KkBSyC7BZf2r1RnevJPkXfMrZSWFOfCNMOJxSFrF7Ytw==" saltValue="9qAQc3MGp/AH0Szycz/0iA=="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F50:O51"/>
    <mergeCell ref="F49:O49"/>
    <mergeCell ref="J31:K31"/>
    <mergeCell ref="G55:I55"/>
    <mergeCell ref="C61:H61"/>
    <mergeCell ref="J61:K61"/>
    <mergeCell ref="B32:E32"/>
    <mergeCell ref="F32:I32"/>
    <mergeCell ref="J32:K32"/>
    <mergeCell ref="J33:K33"/>
    <mergeCell ref="B31:E31"/>
    <mergeCell ref="F31:I31"/>
  </mergeCells>
  <conditionalFormatting sqref="N24:O24 N25:N32">
    <cfRule type="expression" dxfId="4" priority="10">
      <formula>$L$24=""</formula>
    </cfRule>
  </conditionalFormatting>
  <conditionalFormatting sqref="N25:O32">
    <cfRule type="expression" dxfId="3" priority="1">
      <formula>$L$23=""</formula>
    </cfRule>
  </conditionalFormatting>
  <conditionalFormatting sqref="O24:O32 N23:O23">
    <cfRule type="expression" dxfId="1" priority="1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N22:P33</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O22:P33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sheetPr codeName="Feuil2"/>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sheetPr codeName="Feuil15"/>
  <dimension ref="A1:H43"/>
  <sheetViews>
    <sheetView topLeftCell="A4" workbookViewId="0">
      <selection activeCell="A16" sqref="A16"/>
    </sheetView>
  </sheetViews>
  <sheetFormatPr baseColWidth="10" defaultColWidth="11.42578125" defaultRowHeight="15" x14ac:dyDescent="0.25"/>
  <cols>
    <col min="1" max="1" width="58.5703125" style="240" bestFit="1" customWidth="1"/>
    <col min="2" max="16384" width="11.42578125" style="240"/>
  </cols>
  <sheetData>
    <row r="1" spans="1:8" x14ac:dyDescent="0.25">
      <c r="A1" s="389" t="s">
        <v>125</v>
      </c>
    </row>
    <row r="2" spans="1:8" x14ac:dyDescent="0.25">
      <c r="A2" s="390" t="s">
        <v>126</v>
      </c>
    </row>
    <row r="3" spans="1:8" x14ac:dyDescent="0.25">
      <c r="A3" s="390" t="s">
        <v>127</v>
      </c>
    </row>
    <row r="4" spans="1:8" x14ac:dyDescent="0.25">
      <c r="A4" s="390" t="s">
        <v>128</v>
      </c>
      <c r="C4" s="388"/>
      <c r="D4" s="631" t="s">
        <v>114</v>
      </c>
      <c r="E4" s="631"/>
      <c r="F4" s="631"/>
      <c r="G4" s="631"/>
      <c r="H4" s="631"/>
    </row>
    <row r="5" spans="1:8" x14ac:dyDescent="0.25">
      <c r="A5" s="390" t="s">
        <v>164</v>
      </c>
      <c r="C5" s="388"/>
      <c r="D5" s="631"/>
      <c r="E5" s="631"/>
      <c r="F5" s="631"/>
      <c r="G5" s="631"/>
      <c r="H5" s="631"/>
    </row>
    <row r="6" spans="1:8" x14ac:dyDescent="0.25">
      <c r="A6" s="390" t="s">
        <v>165</v>
      </c>
      <c r="C6" s="388"/>
      <c r="D6" s="631"/>
      <c r="E6" s="631"/>
      <c r="F6" s="631"/>
      <c r="G6" s="631"/>
      <c r="H6" s="631"/>
    </row>
    <row r="7" spans="1:8" x14ac:dyDescent="0.25">
      <c r="A7" s="390" t="s">
        <v>166</v>
      </c>
      <c r="C7" s="388"/>
      <c r="D7" s="631"/>
      <c r="E7" s="631"/>
      <c r="F7" s="631"/>
      <c r="G7" s="631"/>
      <c r="H7" s="631"/>
    </row>
    <row r="8" spans="1:8" x14ac:dyDescent="0.25">
      <c r="A8" s="390" t="s">
        <v>167</v>
      </c>
      <c r="C8" s="388"/>
      <c r="D8" s="631"/>
      <c r="E8" s="631"/>
      <c r="F8" s="631"/>
      <c r="G8" s="631"/>
      <c r="H8" s="631"/>
    </row>
    <row r="9" spans="1:8" x14ac:dyDescent="0.25">
      <c r="A9" s="390" t="s">
        <v>188</v>
      </c>
      <c r="C9" s="388"/>
      <c r="D9" s="631"/>
      <c r="E9" s="631"/>
      <c r="F9" s="631"/>
      <c r="G9" s="631"/>
      <c r="H9" s="631"/>
    </row>
    <row r="10" spans="1:8" x14ac:dyDescent="0.25">
      <c r="A10" s="390" t="s">
        <v>168</v>
      </c>
      <c r="C10" s="388"/>
      <c r="D10" s="631"/>
      <c r="E10" s="631"/>
      <c r="F10" s="631"/>
      <c r="G10" s="631"/>
      <c r="H10" s="631"/>
    </row>
    <row r="11" spans="1:8" x14ac:dyDescent="0.25">
      <c r="A11" s="390" t="s">
        <v>169</v>
      </c>
      <c r="C11" s="388"/>
      <c r="D11" s="631"/>
      <c r="E11" s="631"/>
      <c r="F11" s="631"/>
      <c r="G11" s="631"/>
      <c r="H11" s="631"/>
    </row>
    <row r="12" spans="1:8" x14ac:dyDescent="0.25">
      <c r="A12" s="390" t="s">
        <v>170</v>
      </c>
      <c r="C12" s="388"/>
      <c r="D12" s="631"/>
      <c r="E12" s="631"/>
      <c r="F12" s="631"/>
      <c r="G12" s="631"/>
      <c r="H12" s="631"/>
    </row>
    <row r="13" spans="1:8" x14ac:dyDescent="0.25">
      <c r="A13" s="390" t="s">
        <v>171</v>
      </c>
    </row>
    <row r="14" spans="1:8" x14ac:dyDescent="0.25">
      <c r="A14" s="390" t="s">
        <v>172</v>
      </c>
    </row>
    <row r="15" spans="1:8" x14ac:dyDescent="0.25">
      <c r="A15" s="390" t="s">
        <v>173</v>
      </c>
    </row>
    <row r="16" spans="1:8" x14ac:dyDescent="0.25">
      <c r="A16" s="390" t="s">
        <v>174</v>
      </c>
    </row>
    <row r="17" spans="1:1" x14ac:dyDescent="0.25">
      <c r="A17" s="390" t="s">
        <v>129</v>
      </c>
    </row>
    <row r="18" spans="1:1" x14ac:dyDescent="0.25">
      <c r="A18" s="390" t="s">
        <v>130</v>
      </c>
    </row>
    <row r="19" spans="1:1" x14ac:dyDescent="0.25">
      <c r="A19" s="390" t="s">
        <v>131</v>
      </c>
    </row>
    <row r="20" spans="1:1" x14ac:dyDescent="0.25">
      <c r="A20" s="390" t="s">
        <v>132</v>
      </c>
    </row>
    <row r="21" spans="1:1" x14ac:dyDescent="0.25">
      <c r="A21" s="390" t="s">
        <v>133</v>
      </c>
    </row>
    <row r="22" spans="1:1" x14ac:dyDescent="0.25">
      <c r="A22" s="390" t="s">
        <v>134</v>
      </c>
    </row>
    <row r="23" spans="1:1" x14ac:dyDescent="0.25">
      <c r="A23" s="390" t="s">
        <v>135</v>
      </c>
    </row>
    <row r="24" spans="1:1" x14ac:dyDescent="0.25">
      <c r="A24" s="390" t="s">
        <v>136</v>
      </c>
    </row>
    <row r="25" spans="1:1" x14ac:dyDescent="0.25">
      <c r="A25" s="390" t="s">
        <v>137</v>
      </c>
    </row>
    <row r="26" spans="1:1" x14ac:dyDescent="0.25">
      <c r="A26" s="390" t="s">
        <v>138</v>
      </c>
    </row>
    <row r="27" spans="1:1" x14ac:dyDescent="0.25">
      <c r="A27" s="390" t="s">
        <v>139</v>
      </c>
    </row>
    <row r="28" spans="1:1" x14ac:dyDescent="0.25">
      <c r="A28" s="390" t="s">
        <v>140</v>
      </c>
    </row>
    <row r="29" spans="1:1" x14ac:dyDescent="0.25">
      <c r="A29" s="390" t="s">
        <v>141</v>
      </c>
    </row>
    <row r="30" spans="1:1" x14ac:dyDescent="0.25">
      <c r="A30" s="390" t="s">
        <v>142</v>
      </c>
    </row>
    <row r="31" spans="1:1" x14ac:dyDescent="0.25">
      <c r="A31" s="390" t="s">
        <v>143</v>
      </c>
    </row>
    <row r="32" spans="1:1" x14ac:dyDescent="0.25">
      <c r="A32" s="390" t="s">
        <v>144</v>
      </c>
    </row>
    <row r="33" spans="1:1" x14ac:dyDescent="0.25">
      <c r="A33" s="390" t="s">
        <v>145</v>
      </c>
    </row>
    <row r="34" spans="1:1" x14ac:dyDescent="0.25">
      <c r="A34" s="390" t="s">
        <v>146</v>
      </c>
    </row>
    <row r="35" spans="1:1" x14ac:dyDescent="0.25">
      <c r="A35" s="390" t="s">
        <v>147</v>
      </c>
    </row>
    <row r="36" spans="1:1" x14ac:dyDescent="0.25">
      <c r="A36" s="390" t="s">
        <v>148</v>
      </c>
    </row>
    <row r="37" spans="1:1" x14ac:dyDescent="0.25">
      <c r="A37" s="390" t="s">
        <v>149</v>
      </c>
    </row>
    <row r="38" spans="1:1" x14ac:dyDescent="0.25">
      <c r="A38" s="390" t="s">
        <v>150</v>
      </c>
    </row>
    <row r="39" spans="1:1" x14ac:dyDescent="0.25">
      <c r="A39" s="390" t="s">
        <v>151</v>
      </c>
    </row>
    <row r="40" spans="1:1" x14ac:dyDescent="0.25">
      <c r="A40" s="390" t="s">
        <v>152</v>
      </c>
    </row>
    <row r="41" spans="1:1" x14ac:dyDescent="0.25">
      <c r="A41" s="390" t="s">
        <v>153</v>
      </c>
    </row>
    <row r="42" spans="1:1" x14ac:dyDescent="0.25">
      <c r="A42" s="390" t="s">
        <v>154</v>
      </c>
    </row>
    <row r="43" spans="1:1" x14ac:dyDescent="0.25">
      <c r="A43" s="390"/>
    </row>
  </sheetData>
  <sheetProtection algorithmName="SHA-512" hashValue="Fqr3R/IPcaBF8UAsejRsAq4J5gec0LieciiZfqMZPAy2GvlKnvn5Ri4esxl2Nz9s1xdIR4C1keiSnio4l/8mmw==" saltValue="poHg3ev+t4hiROe8C3tQFg=="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I38" sqref="I38"/>
    </sheetView>
  </sheetViews>
  <sheetFormatPr baseColWidth="10" defaultColWidth="11.42578125" defaultRowHeight="15" x14ac:dyDescent="0.25"/>
  <cols>
    <col min="1" max="1" width="11.42578125" style="221"/>
    <col min="2" max="2" width="37.5703125" style="68" bestFit="1" customWidth="1"/>
    <col min="3" max="3" width="37.42578125" style="221" bestFit="1" customWidth="1"/>
    <col min="4" max="8" width="11.42578125" style="221"/>
    <col min="9" max="9" width="14.42578125" style="221" bestFit="1" customWidth="1"/>
    <col min="10" max="16384" width="11.42578125" style="221"/>
  </cols>
  <sheetData>
    <row r="1" spans="2:9" x14ac:dyDescent="0.25">
      <c r="I1" s="231" t="s">
        <v>112</v>
      </c>
    </row>
    <row r="2" spans="2:9" x14ac:dyDescent="0.25">
      <c r="B2" s="220" t="s">
        <v>48</v>
      </c>
      <c r="C2" s="224">
        <v>47100</v>
      </c>
      <c r="I2" s="231" t="s">
        <v>100</v>
      </c>
    </row>
    <row r="3" spans="2:9" x14ac:dyDescent="0.25">
      <c r="I3" s="231"/>
    </row>
    <row r="4" spans="2:9" x14ac:dyDescent="0.25">
      <c r="B4" s="635" t="s">
        <v>34</v>
      </c>
      <c r="C4" s="225" t="s">
        <v>38</v>
      </c>
    </row>
    <row r="5" spans="2:9" x14ac:dyDescent="0.25">
      <c r="B5" s="636"/>
      <c r="C5" s="225" t="s">
        <v>39</v>
      </c>
    </row>
    <row r="6" spans="2:9" x14ac:dyDescent="0.25">
      <c r="C6" s="69"/>
    </row>
    <row r="7" spans="2:9" x14ac:dyDescent="0.25">
      <c r="B7" s="635" t="s">
        <v>33</v>
      </c>
      <c r="C7" s="226" t="s">
        <v>28</v>
      </c>
    </row>
    <row r="8" spans="2:9" x14ac:dyDescent="0.25">
      <c r="B8" s="637"/>
      <c r="C8" s="225" t="s">
        <v>4</v>
      </c>
    </row>
    <row r="9" spans="2:9" x14ac:dyDescent="0.25">
      <c r="B9" s="637"/>
      <c r="C9" s="225" t="s">
        <v>5</v>
      </c>
    </row>
    <row r="10" spans="2:9" x14ac:dyDescent="0.25">
      <c r="B10" s="637"/>
      <c r="C10" s="225" t="s">
        <v>176</v>
      </c>
    </row>
    <row r="11" spans="2:9" x14ac:dyDescent="0.25">
      <c r="B11" s="637"/>
      <c r="C11" s="225" t="s">
        <v>6</v>
      </c>
    </row>
    <row r="12" spans="2:9" x14ac:dyDescent="0.25">
      <c r="B12" s="636"/>
      <c r="C12" s="225" t="s">
        <v>49</v>
      </c>
    </row>
    <row r="14" spans="2:9" x14ac:dyDescent="0.25">
      <c r="B14" s="220" t="s">
        <v>47</v>
      </c>
      <c r="C14" s="227">
        <v>9.7000000000000003E-2</v>
      </c>
    </row>
    <row r="16" spans="2:9" x14ac:dyDescent="0.25">
      <c r="B16" s="635" t="s">
        <v>35</v>
      </c>
      <c r="C16" s="225" t="s">
        <v>159</v>
      </c>
    </row>
    <row r="17" spans="1:9" x14ac:dyDescent="0.25">
      <c r="B17" s="637"/>
      <c r="C17" s="225" t="s">
        <v>109</v>
      </c>
    </row>
    <row r="18" spans="1:9" x14ac:dyDescent="0.25">
      <c r="B18" s="637"/>
      <c r="C18" s="225" t="s">
        <v>158</v>
      </c>
    </row>
    <row r="19" spans="1:9" x14ac:dyDescent="0.25">
      <c r="B19" s="636"/>
      <c r="C19" s="225" t="s">
        <v>111</v>
      </c>
    </row>
    <row r="21" spans="1:9" x14ac:dyDescent="0.25">
      <c r="B21" s="632" t="s">
        <v>37</v>
      </c>
      <c r="C21" s="225"/>
    </row>
    <row r="22" spans="1:9" x14ac:dyDescent="0.25">
      <c r="B22" s="632"/>
      <c r="C22" s="225" t="s">
        <v>32</v>
      </c>
    </row>
    <row r="23" spans="1:9" x14ac:dyDescent="0.25">
      <c r="B23" s="632"/>
      <c r="C23" s="225" t="s">
        <v>36</v>
      </c>
    </row>
    <row r="25" spans="1:9" x14ac:dyDescent="0.25">
      <c r="A25" s="228"/>
      <c r="B25" s="229" t="s">
        <v>45</v>
      </c>
      <c r="C25" s="63" t="s">
        <v>42</v>
      </c>
      <c r="D25" s="638" t="s">
        <v>43</v>
      </c>
      <c r="E25" s="639"/>
    </row>
    <row r="26" spans="1:9" x14ac:dyDescent="0.25">
      <c r="A26" s="228"/>
      <c r="B26" s="229" t="s">
        <v>44</v>
      </c>
      <c r="C26" s="70">
        <f>'Informations Entreprise'!$Q$22*'Informations Entreprise'!$AC$22*90.3%</f>
        <v>0</v>
      </c>
      <c r="D26" s="633">
        <f>'Informations Entreprise'!$Q$26*'Informations Entreprise'!$AC$26*90.3%</f>
        <v>0</v>
      </c>
      <c r="E26" s="634"/>
      <c r="G26" s="222"/>
      <c r="I26" s="222"/>
    </row>
    <row r="27" spans="1:9" x14ac:dyDescent="0.25">
      <c r="A27" s="228"/>
      <c r="B27" s="229" t="s">
        <v>46</v>
      </c>
      <c r="C27" s="70">
        <f>'Informations Entreprise'!$Q$22*'Informations Entreprise'!$AC$22*100%</f>
        <v>0</v>
      </c>
      <c r="D27" s="633">
        <f>'Informations Entreprise'!$Q$26*'Informations Entreprise'!$AC$26*100%</f>
        <v>0</v>
      </c>
      <c r="E27" s="634"/>
    </row>
    <row r="28" spans="1:9" x14ac:dyDescent="0.25">
      <c r="A28" s="228"/>
      <c r="B28" s="221"/>
      <c r="C28" s="223"/>
      <c r="D28" s="230"/>
      <c r="E28" s="223"/>
      <c r="F28" s="223"/>
      <c r="G28" s="223"/>
      <c r="H28" s="230"/>
      <c r="I28" s="223"/>
    </row>
    <row r="29" spans="1:9" x14ac:dyDescent="0.25">
      <c r="B29" s="632" t="s">
        <v>178</v>
      </c>
      <c r="C29" s="225"/>
    </row>
    <row r="30" spans="1:9" x14ac:dyDescent="0.25">
      <c r="B30" s="632"/>
      <c r="C30" s="235" t="s">
        <v>179</v>
      </c>
    </row>
    <row r="31" spans="1:9" x14ac:dyDescent="0.25">
      <c r="B31" s="632"/>
      <c r="C31" s="235" t="s">
        <v>180</v>
      </c>
    </row>
    <row r="33" spans="2:3" x14ac:dyDescent="0.25">
      <c r="B33" s="632" t="s">
        <v>183</v>
      </c>
      <c r="C33" s="235" t="s">
        <v>184</v>
      </c>
    </row>
    <row r="34" spans="2:3" x14ac:dyDescent="0.25">
      <c r="B34" s="632"/>
      <c r="C34" s="235" t="s">
        <v>185</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69"/>
  <sheetViews>
    <sheetView showZeros="0" zoomScaleNormal="100" workbookViewId="0">
      <selection activeCell="R46" sqref="R46:AB47"/>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ustomWidth="1"/>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j85qSo5gRhboF2eB1wAFL6M7uMDRTwx7k5GCHXbsUZgA+cOU2ksO74eiUmSn3M1k1t8Dte9Ggk8wIaueRyYKA==" saltValue="TuXiychogjvGm73IubjT6Q=="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37">
    <mergeCell ref="AC64:AL65"/>
    <mergeCell ref="AZ57:BI57"/>
    <mergeCell ref="B58:Q59"/>
    <mergeCell ref="R58:AB59"/>
    <mergeCell ref="AC58:AL59"/>
    <mergeCell ref="AZ59:BG59"/>
    <mergeCell ref="B60:Q61"/>
    <mergeCell ref="R60:AB61"/>
    <mergeCell ref="AC60:AL61"/>
    <mergeCell ref="B62:Q63"/>
    <mergeCell ref="R62:AB63"/>
    <mergeCell ref="AC62:AL63"/>
    <mergeCell ref="M132:AW133"/>
    <mergeCell ref="B104:AW104"/>
    <mergeCell ref="B106:AW106"/>
    <mergeCell ref="B110:AW114"/>
    <mergeCell ref="G116:AI119"/>
    <mergeCell ref="B126:AW130"/>
    <mergeCell ref="B32:AW32"/>
    <mergeCell ref="B33:Q35"/>
    <mergeCell ref="R33:AB35"/>
    <mergeCell ref="AC33:AW33"/>
    <mergeCell ref="AC34:AL35"/>
    <mergeCell ref="AM34:AW35"/>
    <mergeCell ref="B46:Q47"/>
    <mergeCell ref="B48:Q49"/>
    <mergeCell ref="B50:Q51"/>
    <mergeCell ref="B66:Q67"/>
    <mergeCell ref="B68:Q69"/>
    <mergeCell ref="AC50:AL51"/>
    <mergeCell ref="AC66:AL67"/>
    <mergeCell ref="L86:Q86"/>
    <mergeCell ref="U86:V86"/>
    <mergeCell ref="B90:AW90"/>
    <mergeCell ref="AK117:AV122"/>
    <mergeCell ref="B82:AW82"/>
    <mergeCell ref="AK86:AO86"/>
    <mergeCell ref="X84:AC84"/>
    <mergeCell ref="L84:P84"/>
    <mergeCell ref="X86:AC86"/>
    <mergeCell ref="B109:AW109"/>
    <mergeCell ref="B89:AW89"/>
    <mergeCell ref="AC121:AD121"/>
    <mergeCell ref="D96:AO100"/>
    <mergeCell ref="AP96:AW99"/>
    <mergeCell ref="C121:G121"/>
    <mergeCell ref="L121:R121"/>
    <mergeCell ref="W121:X121"/>
    <mergeCell ref="AF88:AH88"/>
    <mergeCell ref="L88:N88"/>
    <mergeCell ref="G88:J88"/>
    <mergeCell ref="AI84:AP84"/>
    <mergeCell ref="AK116:AV116"/>
    <mergeCell ref="M28:Y28"/>
    <mergeCell ref="M22:Y22"/>
    <mergeCell ref="M24:Y24"/>
    <mergeCell ref="B20:AW20"/>
    <mergeCell ref="M26:Y26"/>
    <mergeCell ref="AH22:AV22"/>
    <mergeCell ref="AH24:AV24"/>
    <mergeCell ref="AN48:AV68"/>
    <mergeCell ref="AN70:AV72"/>
    <mergeCell ref="AC70:AL71"/>
    <mergeCell ref="AC72:AL73"/>
    <mergeCell ref="R66:AB67"/>
    <mergeCell ref="AC68:AL69"/>
    <mergeCell ref="B52:Q53"/>
    <mergeCell ref="R52:AB53"/>
    <mergeCell ref="AC52:AL53"/>
    <mergeCell ref="B54:Q55"/>
    <mergeCell ref="R54:AB55"/>
    <mergeCell ref="AC54:AL55"/>
    <mergeCell ref="B56:Q57"/>
    <mergeCell ref="R56:AB57"/>
    <mergeCell ref="AC56:AL57"/>
    <mergeCell ref="B64:Q65"/>
    <mergeCell ref="R64:AB6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AC74:AL75"/>
    <mergeCell ref="R50:AB51"/>
    <mergeCell ref="AZ71:BI71"/>
    <mergeCell ref="AZ73:BG73"/>
    <mergeCell ref="AC76:AL77"/>
    <mergeCell ref="AC78:AL79"/>
    <mergeCell ref="M17:Y17"/>
    <mergeCell ref="G92:AE92"/>
    <mergeCell ref="G94:AE94"/>
    <mergeCell ref="R46:AB47"/>
    <mergeCell ref="R48:AB49"/>
    <mergeCell ref="B70:Q71"/>
    <mergeCell ref="B72:Q73"/>
    <mergeCell ref="B74:Q75"/>
    <mergeCell ref="B76:Q77"/>
    <mergeCell ref="B78:Q79"/>
    <mergeCell ref="R74:AB75"/>
    <mergeCell ref="R76:AB77"/>
    <mergeCell ref="R78:AB79"/>
    <mergeCell ref="AC46:AL47"/>
    <mergeCell ref="AC48:AL49"/>
    <mergeCell ref="R68:AB69"/>
    <mergeCell ref="R70:AB71"/>
    <mergeCell ref="R72:AB73"/>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BCA1F492-0B77-4019-9E2C-821436A08761}"/>
    <dataValidation allowBlank="1" showErrorMessage="1" promptTitle="Optiion gestion pilotée du PERCO" sqref="AW105 AW115 AW101:AW103 AW107:AW108"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91 AW80:AW88" xr:uid="{E6406ED5-087E-4320-8843-32CB8B998983}">
      <formula1>$Q$151:$Q$152</formula1>
    </dataValidation>
    <dataValidation type="list" allowBlank="1" showInputMessage="1" showErrorMessage="1" sqref="M15:Y15" xr:uid="{65F759CB-064B-4A8B-BAEE-0ADB6B6E060D}">
      <formula1>$P$145:$P$147</formula1>
    </dataValidation>
    <dataValidation type="list" allowBlank="1" showInputMessage="1" showErrorMessage="1" sqref="C116" xr:uid="{10C66E3C-B19F-4618-A958-9CBBD192A9FA}">
      <formula1>$R$158:$R$159</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96:AW99"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xWindow="447" yWindow="434" count="2">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Données!$C$29:$C$31</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I3436Uy5y8dwulyNdbEUljijt1JmU4cQ5Q4XNqP5lFzyghkvmzi/aDOPyoLoZjuTQHThrf+BIUkSt85wAHebfA==" saltValue="fAJXpXQmLq1eF4ues5aMYQ=="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822D8F0B-8848-4C79-A311-CD136CCE32CD}"/>
    <dataValidation allowBlank="1" showErrorMessage="1" promptTitle="Optiion gestion pilotée du PERCO" sqref="AW105 AW115 AW101:AW103 AW107:AW108" xr:uid="{CAEC110C-3D08-4268-B155-65AC6CE8930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47ABB2AF-2667-443A-B55F-2A80C9830CF9}"/>
    <dataValidation allowBlank="1" showInputMessage="1" showErrorMessage="1" sqref="AW13:IA13 AK19 AN19:AW19 Z28:IA28 AU14" xr:uid="{014C527B-4136-4489-AE04-A218BB34237A}"/>
    <dataValidation allowBlank="1" showInputMessage="1" showErrorMessage="1" promptTitle="Numéro sécurité sociale" prompt="Données obligatoires" sqref="AA6 AA23" xr:uid="{966ED951-AE92-4898-A0C5-CC22AF70E890}"/>
    <dataValidation allowBlank="1" showInputMessage="1" showErrorMessage="1" prompt="Merci d'indiquer vos noms et prénoms en majuscules" sqref="Z10 Z7:Z8" xr:uid="{610587B2-A518-4836-B940-FC2F1AE9B4B1}"/>
    <dataValidation errorStyle="information" allowBlank="1" showInputMessage="1" showErrorMessage="1" error="Données non valides" sqref="AH13:AV13" xr:uid="{5B51A4ED-9EEF-4006-99C2-E23B40E62853}"/>
    <dataValidation type="textLength" allowBlank="1" showInputMessage="1" showErrorMessage="1" prompt="Compris en 13 et 15 caractères (la clé n'est pas obligatoire)_x000a_" sqref="M7:Y7" xr:uid="{939FE68C-ADB3-4CD4-817D-3FEA1034B69C}">
      <formula1>13</formula1>
      <formula2>15</formula2>
    </dataValidation>
    <dataValidation type="list" allowBlank="1" showInputMessage="1" showErrorMessage="1" sqref="C116" xr:uid="{97AEC2D3-9740-4E11-BAD0-82792A0EAB16}">
      <formula1>$R$158:$R$159</formula1>
    </dataValidation>
    <dataValidation type="list" allowBlank="1" showInputMessage="1" showErrorMessage="1" sqref="M15:Y15" xr:uid="{A173053D-F945-48F7-BF36-F9FC10207F77}">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EFC30432-B905-48C8-AB40-41734FD42BAA}">
      <formula1>$Q$151:$Q$152</formula1>
    </dataValidation>
  </dataValidations>
  <hyperlinks>
    <hyperlink ref="AP96:AW99" location="'Modalités de versement'!A1" display="Plus d'information &gt;" xr:uid="{A5AF5241-85B5-4125-B054-4D51D8647081}"/>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5" r:id="rId5"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6166" r:id="rId6"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996ACDE-8CAF-4C6C-B89E-E5B8D283E0AA}">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2C9C035-B50C-40F1-AEBB-D8DEA3E32AA2}">
          <x14:formula1>
            <xm:f>Données!$C$16:$C$19</xm:f>
          </x14:formula1>
          <xm:sqref>AN38</xm:sqref>
        </x14:dataValidation>
        <x14:dataValidation type="list" allowBlank="1" showInputMessage="1" showErrorMessage="1" xr:uid="{7883D9D8-B039-4BD4-9EC9-28795C7E238D}">
          <x14:formula1>
            <xm:f>Données!$C$29:$C$31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39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jX30CLT1KAArU7ebbmqC10XD8mnZ5EUvwjnYhme8XA5zZEO9Ovq4X4mmsa5UOtWWywRhJE9zwn+lx4U+ZydxFg==" saltValue="Rs2EMLXMbkhwYs0EXUPGGQ=="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6431E1FB-7955-4B63-8DA1-43AE067AC0C9}"/>
    <dataValidation allowBlank="1" showErrorMessage="1" promptTitle="Optiion gestion pilotée du PERCO" sqref="AW105 AW115 AW101:AW103 AW107:AW108" xr:uid="{A57FB3D8-F46A-443F-BA35-0E562E25353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F41A8EE7-E473-4835-9D0D-52619F474A91}"/>
    <dataValidation allowBlank="1" showInputMessage="1" showErrorMessage="1" sqref="AW13:IA13 AK19 AN19:AW19 Z28:IA28 AU14" xr:uid="{D05B855F-7576-4F6F-BC08-E095548CFD08}"/>
    <dataValidation allowBlank="1" showInputMessage="1" showErrorMessage="1" promptTitle="Numéro sécurité sociale" prompt="Données obligatoires" sqref="AA6 AA23" xr:uid="{60BF0269-EB97-4D91-8266-4024757443E9}"/>
    <dataValidation allowBlank="1" showInputMessage="1" showErrorMessage="1" prompt="Merci d'indiquer vos noms et prénoms en majuscules" sqref="Z10 Z7:Z8" xr:uid="{34F12970-B60C-4B1D-828D-C48D5B8DD80B}"/>
    <dataValidation errorStyle="information" allowBlank="1" showInputMessage="1" showErrorMessage="1" error="Données non valides" sqref="AH13:AV13" xr:uid="{445F2DD8-9EAD-4482-894A-8BD6AF478334}"/>
    <dataValidation type="textLength" allowBlank="1" showInputMessage="1" showErrorMessage="1" prompt="Compris en 13 et 15 caractères (la clé n'est pas obligatoire)_x000a_" sqref="M7:Y7" xr:uid="{A5CA56D7-C0D4-4819-8604-8661A589BCF4}">
      <formula1>13</formula1>
      <formula2>15</formula2>
    </dataValidation>
    <dataValidation type="list" allowBlank="1" showInputMessage="1" showErrorMessage="1" sqref="C116" xr:uid="{7BF21B26-C57A-4650-81BE-672E3EDA63A3}">
      <formula1>$R$158:$R$159</formula1>
    </dataValidation>
    <dataValidation type="list" allowBlank="1" showInputMessage="1" showErrorMessage="1" sqref="M15:Y15" xr:uid="{6DE50604-53A5-4922-B58B-475D475D1C0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A5399C75-1DE1-4FD9-95E4-8C30CA6CE65F}">
      <formula1>$Q$151:$Q$152</formula1>
    </dataValidation>
  </dataValidations>
  <hyperlinks>
    <hyperlink ref="AP96:AW99" location="'Modalités de versement'!A1" display="Plus d'information &gt;" xr:uid="{EA3DB456-C530-4A34-93F8-3E444B77D81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4"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1285"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E4B3F92-D6D1-40D2-9206-E0FAB3AC4168}">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9D427F-6514-43EE-BCB8-D053C583C18F}">
          <x14:formula1>
            <xm:f>Données!$C$16:$C$19</xm:f>
          </x14:formula1>
          <xm:sqref>AN38</xm:sqref>
        </x14:dataValidation>
        <x14:dataValidation type="list" allowBlank="1" showInputMessage="1" showErrorMessage="1" xr:uid="{78BC231A-2A21-46C5-9DED-F2FF350C8045}">
          <x14:formula1>
            <xm:f>Données!$C$29:$C$31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5"/>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6"/>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5"/>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6"/>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5"/>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6"/>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5"/>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6"/>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kwl+bEPA757CHRMuHz+0zHTpcQqx7XPgE4iazU2OfLoNwhqMxmmNWLPKRMfRc3HFXmL4M7GxM9yVhQ8n9K2wUA==" saltValue="c16ldU6v/e4NXqcI+wM18A=="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E26F9176-DA3E-4E7E-8E9F-C320B3D599B1}"/>
    <dataValidation allowBlank="1" showErrorMessage="1" promptTitle="Optiion gestion pilotée du PERCO" sqref="AW105 AW115 AW101:AW103 AW107:AW108" xr:uid="{A689BD2E-7AB6-458A-B2C0-178CC1DBA24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36275640-3387-4E63-9EE4-C447B2D838DF}"/>
    <dataValidation allowBlank="1" showInputMessage="1" showErrorMessage="1" sqref="AW13:IA13 AK19 AN19:AW19 Z28:IA28 AU14" xr:uid="{12089B6E-F894-42DF-85FA-24CFCAA1CC19}"/>
    <dataValidation allowBlank="1" showInputMessage="1" showErrorMessage="1" promptTitle="Numéro sécurité sociale" prompt="Données obligatoires" sqref="AA6 AA23" xr:uid="{9214FCCA-6F60-4162-98AE-74070717417D}"/>
    <dataValidation allowBlank="1" showInputMessage="1" showErrorMessage="1" prompt="Merci d'indiquer vos noms et prénoms en majuscules" sqref="Z10 Z7:Z8" xr:uid="{8C04EA0F-4824-42DE-998E-6A829B95AD97}"/>
    <dataValidation errorStyle="information" allowBlank="1" showInputMessage="1" showErrorMessage="1" error="Données non valides" sqref="AH13:AV13" xr:uid="{2E08DEB3-EFA0-455A-925B-A0E9F2B15C44}"/>
    <dataValidation type="textLength" allowBlank="1" showInputMessage="1" showErrorMessage="1" prompt="Compris en 13 et 15 caractères (la clé n'est pas obligatoire)_x000a_" sqref="M7:Y7" xr:uid="{A780AEBA-A063-433B-9797-AC01D223708A}">
      <formula1>13</formula1>
      <formula2>15</formula2>
    </dataValidation>
    <dataValidation type="list" allowBlank="1" showInputMessage="1" showErrorMessage="1" sqref="C116" xr:uid="{FA409B1A-0546-4BEB-A4C9-8AB08FC37DE2}">
      <formula1>$R$158:$R$159</formula1>
    </dataValidation>
    <dataValidation type="list" allowBlank="1" showInputMessage="1" showErrorMessage="1" sqref="M15:Y15" xr:uid="{D2EAF631-C292-4B7F-9097-171DBC947801}">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1AA7A973-1A70-4370-B8F3-1592C4E24D30}">
      <formula1>$Q$151:$Q$152</formula1>
    </dataValidation>
  </dataValidations>
  <hyperlinks>
    <hyperlink ref="AP96:AW99" location="'Modalités de versement'!A1" display="Plus d'information &gt;" xr:uid="{CDF05B3E-A6A4-41DB-A3E8-8B6E932B4E90}"/>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8" r:id="rId5"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2309" r:id="rId6"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C0F1910-43A3-4C1B-866B-BF306E991252}">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A35629-58E3-4738-846D-DEF8B5A2DDED}">
          <x14:formula1>
            <xm:f>Données!$C$16:$C$19</xm:f>
          </x14:formula1>
          <xm:sqref>AN38</xm:sqref>
        </x14:dataValidation>
        <x14:dataValidation type="list" allowBlank="1" showInputMessage="1" showErrorMessage="1" xr:uid="{986D139E-BB3B-48CA-A1C0-9D0949BDF25C}">
          <x14:formula1>
            <xm:f>Données!$C$29:$C$31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wHxLh/r1+M7itxgRgUcYIh+7VfHh6mk0rjBZY4BFC4WprJfNpZb7K8K8yc+HuOXNIo8kh+1kRT9ogNA7z4uQfg==" saltValue="kyr8EH96Mtmnb8hS/YgB7A=="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DFE8D87F-6E1B-4ED2-BC92-ADACE738EA2D}"/>
    <dataValidation allowBlank="1" showErrorMessage="1" promptTitle="Optiion gestion pilotée du PERCO" sqref="AW105 AW115 AW101:AW103 AW107:AW108" xr:uid="{459D636B-24B2-43A2-B9D0-318E855EBD4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F95B2E81-1E1E-4E63-A332-8CA65A30B609}"/>
    <dataValidation allowBlank="1" showInputMessage="1" showErrorMessage="1" sqref="AW13:IA13 AK19 AN19:AW19 Z28:IA28 AU14" xr:uid="{6718957C-C39D-4AF1-93A9-032690F30285}"/>
    <dataValidation allowBlank="1" showInputMessage="1" showErrorMessage="1" promptTitle="Numéro sécurité sociale" prompt="Données obligatoires" sqref="AA6 AA23" xr:uid="{61728F2C-CC7D-4E1D-980B-95341219F790}"/>
    <dataValidation allowBlank="1" showInputMessage="1" showErrorMessage="1" prompt="Merci d'indiquer vos noms et prénoms en majuscules" sqref="Z10 Z7:Z8" xr:uid="{5E3431B5-B596-4E42-97ED-33B6895E5F67}"/>
    <dataValidation errorStyle="information" allowBlank="1" showInputMessage="1" showErrorMessage="1" error="Données non valides" sqref="AH13:AV13" xr:uid="{56CFC41A-D3EA-4B9A-B3CE-43873373A35C}"/>
    <dataValidation type="textLength" allowBlank="1" showInputMessage="1" showErrorMessage="1" prompt="Compris en 13 et 15 caractères (la clé n'est pas obligatoire)_x000a_" sqref="M7:Y7" xr:uid="{FDE8EB06-9098-4D5B-B82E-0A1DD74E44CD}">
      <formula1>13</formula1>
      <formula2>15</formula2>
    </dataValidation>
    <dataValidation type="list" allowBlank="1" showInputMessage="1" showErrorMessage="1" sqref="C116" xr:uid="{EAB51947-C556-47EB-9092-9EE13933CB55}">
      <formula1>$R$158:$R$159</formula1>
    </dataValidation>
    <dataValidation type="list" allowBlank="1" showInputMessage="1" showErrorMessage="1" sqref="M15:Y15" xr:uid="{0B0A20A4-D329-4308-8663-29F527417F9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702F1BF9-4275-47AE-9BE0-1FABF4571CD4}">
      <formula1>$Q$151:$Q$152</formula1>
    </dataValidation>
  </dataValidations>
  <hyperlinks>
    <hyperlink ref="AP96:AW99" location="'Modalités de versement'!A1" display="Plus d'information &gt;" xr:uid="{DA50C36C-0EDF-475C-ABF9-ACEE43440305}"/>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3" r:id="rId4" name="Check Box 21">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3334" r:id="rId5" name="Check Box 22">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B7E70D7-AA2F-42A7-B37A-88A3D32A227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2A5B20-0C40-4C3B-AD0B-20C7F6A43B48}">
          <x14:formula1>
            <xm:f>Données!$C$16:$C$19</xm:f>
          </x14:formula1>
          <xm:sqref>AN38</xm:sqref>
        </x14:dataValidation>
        <x14:dataValidation type="list" allowBlank="1" showInputMessage="1" showErrorMessage="1" xr:uid="{051E4891-7C10-4E45-ADD3-BC3C4BAC8277}">
          <x14:formula1>
            <xm:f>Données!$C$29:$C$31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nCkDbbjvU1biAhPiVKHQmdb+FcpIs6VQMbiYWQ2xy37KivoBL0waM4QvNqpVEbWk8bLXmDaBoE3Tx/Ab6cgLxw==" saltValue="cQnjoewWeBh4Z7jogDegGg=="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40DD4233-6F47-4BEB-8F3C-B6A9DD9EA9DE}"/>
    <dataValidation allowBlank="1" showErrorMessage="1" promptTitle="Optiion gestion pilotée du PERCO" sqref="AW105 AW115 AW101:AW103 AW107:AW108" xr:uid="{C6091E76-2A3C-4BE0-B3FF-7F5FC369E88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0D893D63-0787-45AC-9D0F-6E3859597B9B}"/>
    <dataValidation allowBlank="1" showInputMessage="1" showErrorMessage="1" sqref="AW13:IA13 AK19 AN19:AW19 Z28:IA28 AU14" xr:uid="{6EB083DA-D136-4614-A50A-21D37DCF79A7}"/>
    <dataValidation allowBlank="1" showInputMessage="1" showErrorMessage="1" promptTitle="Numéro sécurité sociale" prompt="Données obligatoires" sqref="AA6 AA23" xr:uid="{DEA2D1BF-D9FC-41DD-830A-9C911571328F}"/>
    <dataValidation allowBlank="1" showInputMessage="1" showErrorMessage="1" prompt="Merci d'indiquer vos noms et prénoms en majuscules" sqref="Z10 Z7:Z8" xr:uid="{31823B93-CE9A-42EC-8A3A-3CFA4819F8AF}"/>
    <dataValidation errorStyle="information" allowBlank="1" showInputMessage="1" showErrorMessage="1" error="Données non valides" sqref="AH13:AV13" xr:uid="{D8D01BA6-A0A7-418A-B912-A590DB31F1CB}"/>
    <dataValidation type="textLength" allowBlank="1" showInputMessage="1" showErrorMessage="1" prompt="Compris en 13 et 15 caractères (la clé n'est pas obligatoire)_x000a_" sqref="M7:Y7" xr:uid="{DAEB6626-8662-4FF6-8483-8977176D26CA}">
      <formula1>13</formula1>
      <formula2>15</formula2>
    </dataValidation>
    <dataValidation type="list" allowBlank="1" showInputMessage="1" showErrorMessage="1" sqref="C116" xr:uid="{4BE00417-4337-4600-BEA2-DF4F06FBA396}">
      <formula1>$R$158:$R$159</formula1>
    </dataValidation>
    <dataValidation type="list" allowBlank="1" showInputMessage="1" showErrorMessage="1" sqref="M15:Y15" xr:uid="{F64A8AF0-CC09-4C85-800F-C72F694DD5A1}">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92594EA0-991A-424D-B7D9-3A00E34F1AEA}">
      <formula1>$Q$151:$Q$152</formula1>
    </dataValidation>
  </dataValidations>
  <hyperlinks>
    <hyperlink ref="AP96:AW99" location="'Modalités de versement'!A1" display="Plus d'information &gt;" xr:uid="{A48E5F92-2D94-4439-9BFF-CD37A98B996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5" r:id="rId5"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4356" r:id="rId6"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86CF593-4B3C-40AC-ADDB-E4B2F6D76E62}">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24E8620-AEF5-4FAA-99A6-286B9AA57FDE}">
          <x14:formula1>
            <xm:f>Données!$C$16:$C$19</xm:f>
          </x14:formula1>
          <xm:sqref>AN38</xm:sqref>
        </x14:dataValidation>
        <x14:dataValidation type="list" allowBlank="1" showInputMessage="1" showErrorMessage="1" xr:uid="{85A28CF7-8776-474F-B716-AE06B3A5332A}">
          <x14:formula1>
            <xm:f>Données!$C$29:$C$31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4l7HkfUWoHefvEzwVsbPMg4I4DYvzqjEHRzFFlOvZaiKI5a6eCt4VJTPVBZ1Mr7GPgGaW60NeeWQAh7gn6uZfQ==" saltValue="eU6EP4jz6ehJKjmgsKj52w=="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FCA023F3-E549-46B7-BD77-433C35C2E476}"/>
    <dataValidation allowBlank="1" showErrorMessage="1" promptTitle="Optiion gestion pilotée du PERCO" sqref="AW105 AW115 AW101:AW103 AW107:AW108" xr:uid="{4C923B40-61D9-4223-8238-6587818EEEE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FC48D350-152E-4275-906B-D7324ADD3932}"/>
    <dataValidation allowBlank="1" showInputMessage="1" showErrorMessage="1" sqref="AW13:IA13 AK19 AN19:AW19 Z28:IA28 AU14" xr:uid="{FE14F8C5-BA54-44AF-9A50-ABC1E6040087}"/>
    <dataValidation allowBlank="1" showInputMessage="1" showErrorMessage="1" promptTitle="Numéro sécurité sociale" prompt="Données obligatoires" sqref="AA6 AA23" xr:uid="{F18B3BAB-F4EA-4D18-B7EB-405101F43E4C}"/>
    <dataValidation allowBlank="1" showInputMessage="1" showErrorMessage="1" prompt="Merci d'indiquer vos noms et prénoms en majuscules" sqref="Z10 Z7:Z8" xr:uid="{2D6539FB-9FFB-4169-AC1E-C765299F77FF}"/>
    <dataValidation errorStyle="information" allowBlank="1" showInputMessage="1" showErrorMessage="1" error="Données non valides" sqref="AH13:AV13" xr:uid="{53A11E2B-C236-45E4-A082-E2E8D8B8A230}"/>
    <dataValidation type="textLength" allowBlank="1" showInputMessage="1" showErrorMessage="1" prompt="Compris en 13 et 15 caractères (la clé n'est pas obligatoire)_x000a_" sqref="M7:Y7" xr:uid="{F18970FC-6F66-431C-8BBC-477F6068D0DB}">
      <formula1>13</formula1>
      <formula2>15</formula2>
    </dataValidation>
    <dataValidation type="list" allowBlank="1" showInputMessage="1" showErrorMessage="1" sqref="C116" xr:uid="{BE6C2254-7AEB-4184-983D-1CFF92F97FB8}">
      <formula1>$R$158:$R$159</formula1>
    </dataValidation>
    <dataValidation type="list" allowBlank="1" showInputMessage="1" showErrorMessage="1" sqref="M15:Y15" xr:uid="{24CCEAE8-5BA0-422F-90FA-664A16947246}">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073EA88F-0420-43F3-AE95-98C137EADC70}">
      <formula1>$Q$151:$Q$152</formula1>
    </dataValidation>
  </dataValidations>
  <hyperlinks>
    <hyperlink ref="AP96:AW99" location="'Modalités de versement'!A1" display="Plus d'information &gt;" xr:uid="{DA4AF8A8-FB47-4CFB-8B35-E3EA52E49206}"/>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0" r:id="rId4" name="Check Box 20">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5381" r:id="rId5" name="Check Box 21">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10D1B29-4E15-4BA5-8AD2-D30FD7F72460}">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1CF37F4-A9DF-4F4A-8C4C-BF89C226B915}">
          <x14:formula1>
            <xm:f>Données!$C$16:$C$19</xm:f>
          </x14:formula1>
          <xm:sqref>AN38</xm:sqref>
        </x14:dataValidation>
        <x14:dataValidation type="list" allowBlank="1" showInputMessage="1" showErrorMessage="1" xr:uid="{FA83F457-5A95-4BA4-A9E8-29EDFAC533E0}">
          <x14:formula1>
            <xm:f>Données!$C$29:$C$31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69"/>
  <sheetViews>
    <sheetView showZeros="0" zoomScaleNormal="100" workbookViewId="0">
      <selection activeCell="M5" sqref="M5:Q5"/>
    </sheetView>
  </sheetViews>
  <sheetFormatPr baseColWidth="10" defaultColWidth="2.5703125" defaultRowHeight="15" x14ac:dyDescent="0.25"/>
  <cols>
    <col min="1" max="2" width="2.5703125" style="128"/>
    <col min="3" max="3" width="3.140625" style="128" customWidth="1"/>
    <col min="4" max="6" width="1.140625" style="128" customWidth="1"/>
    <col min="7" max="10" width="2.85546875" style="128" customWidth="1"/>
    <col min="11" max="11" width="2.5703125" style="128"/>
    <col min="12" max="12" width="5.85546875" style="128" customWidth="1"/>
    <col min="13" max="16" width="2.85546875" style="128" customWidth="1"/>
    <col min="17" max="17" width="3.42578125" style="128" customWidth="1"/>
    <col min="18" max="18" width="5.140625" style="128" customWidth="1"/>
    <col min="19" max="22" width="2.85546875" style="128" customWidth="1"/>
    <col min="23" max="23" width="10.42578125" style="128" customWidth="1"/>
    <col min="24" max="24" width="3.42578125" style="128" customWidth="1"/>
    <col min="25" max="25" width="12.42578125" style="128" customWidth="1"/>
    <col min="26" max="26" width="3.42578125" style="128" customWidth="1"/>
    <col min="27" max="27" width="4.42578125" style="128" customWidth="1"/>
    <col min="28" max="28" width="2.85546875" style="128" customWidth="1"/>
    <col min="29" max="30" width="4.5703125" style="128" customWidth="1"/>
    <col min="31" max="31" width="10.42578125" style="128" customWidth="1"/>
    <col min="32" max="33" width="2.85546875" style="128" customWidth="1"/>
    <col min="34" max="34" width="5.85546875" style="128" customWidth="1"/>
    <col min="35" max="36" width="2.42578125" style="128" customWidth="1"/>
    <col min="37" max="37" width="7.85546875" style="128" customWidth="1"/>
    <col min="38" max="39" width="4.42578125" style="128" customWidth="1"/>
    <col min="40" max="40" width="3.85546875" style="128" customWidth="1"/>
    <col min="41" max="41" width="1.5703125" style="128" customWidth="1"/>
    <col min="42" max="45" width="2.85546875" style="128" customWidth="1"/>
    <col min="46" max="46" width="6.42578125" style="128" customWidth="1"/>
    <col min="47" max="48" width="2.5703125" style="128"/>
    <col min="49" max="49" width="3.42578125" style="128" customWidth="1"/>
    <col min="50" max="50" width="2.85546875" style="128" customWidth="1"/>
    <col min="51" max="51" width="2.5703125" style="128"/>
    <col min="52" max="52" width="5.5703125" style="128" customWidth="1"/>
    <col min="53" max="16384" width="2.5703125" style="128"/>
  </cols>
  <sheetData>
    <row r="1" spans="2:51" s="120" customFormat="1" ht="33.75" customHeight="1" x14ac:dyDescent="0.25">
      <c r="B1" s="519" t="s">
        <v>52</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row>
    <row r="2" spans="2:51" s="121" customFormat="1" ht="7.5" customHeight="1" x14ac:dyDescent="0.2">
      <c r="C2" s="122"/>
      <c r="D2" s="123"/>
      <c r="E2" s="123"/>
      <c r="F2" s="123"/>
      <c r="G2" s="123"/>
      <c r="H2" s="123"/>
      <c r="I2" s="123"/>
      <c r="J2" s="123"/>
      <c r="K2" s="123"/>
      <c r="L2" s="123"/>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5"/>
      <c r="AX2" s="125"/>
      <c r="AY2" s="125"/>
    </row>
    <row r="3" spans="2:51" s="127" customFormat="1" ht="19.5" customHeight="1" x14ac:dyDescent="0.25">
      <c r="B3" s="520" t="s">
        <v>72</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126"/>
      <c r="AY3" s="126"/>
    </row>
    <row r="4" spans="2:51" ht="3.75" customHeight="1" x14ac:dyDescent="0.25">
      <c r="B4" s="237"/>
      <c r="C4" s="238"/>
      <c r="D4" s="238"/>
      <c r="E4" s="238"/>
      <c r="F4" s="238"/>
      <c r="G4" s="239"/>
      <c r="H4" s="239"/>
      <c r="I4" s="239"/>
      <c r="J4" s="239"/>
      <c r="K4" s="239"/>
      <c r="L4" s="239"/>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1"/>
      <c r="AX4" s="126"/>
      <c r="AY4" s="126"/>
    </row>
    <row r="5" spans="2:51" ht="18" customHeight="1" x14ac:dyDescent="0.25">
      <c r="B5" s="237"/>
      <c r="C5" s="242" t="s">
        <v>160</v>
      </c>
      <c r="D5" s="243"/>
      <c r="E5" s="243"/>
      <c r="F5" s="244"/>
      <c r="G5" s="245"/>
      <c r="H5" s="245"/>
      <c r="I5" s="245"/>
      <c r="J5" s="245"/>
      <c r="K5" s="245"/>
      <c r="L5" s="245"/>
      <c r="M5" s="528"/>
      <c r="N5" s="529"/>
      <c r="O5" s="529"/>
      <c r="P5" s="529"/>
      <c r="Q5" s="530"/>
      <c r="R5" s="524" t="s">
        <v>54</v>
      </c>
      <c r="S5" s="524"/>
      <c r="T5" s="479"/>
      <c r="U5" s="480"/>
      <c r="V5" s="480"/>
      <c r="W5" s="480"/>
      <c r="X5" s="480"/>
      <c r="Y5" s="481"/>
      <c r="Z5" s="246"/>
      <c r="AA5" s="242"/>
      <c r="AB5" s="242" t="s">
        <v>55</v>
      </c>
      <c r="AC5" s="237"/>
      <c r="AD5" s="246"/>
      <c r="AE5" s="237"/>
      <c r="AF5" s="240"/>
      <c r="AG5" s="240"/>
      <c r="AH5" s="525"/>
      <c r="AI5" s="526"/>
      <c r="AJ5" s="526"/>
      <c r="AK5" s="526"/>
      <c r="AL5" s="526"/>
      <c r="AM5" s="526"/>
      <c r="AN5" s="526"/>
      <c r="AO5" s="526"/>
      <c r="AP5" s="526"/>
      <c r="AQ5" s="526"/>
      <c r="AR5" s="526"/>
      <c r="AS5" s="526"/>
      <c r="AT5" s="526"/>
      <c r="AU5" s="526"/>
      <c r="AV5" s="527"/>
      <c r="AW5" s="241"/>
    </row>
    <row r="6" spans="2:51" ht="3.75" customHeight="1" x14ac:dyDescent="0.25">
      <c r="B6" s="237"/>
      <c r="C6" s="242"/>
      <c r="D6" s="243"/>
      <c r="E6" s="243"/>
      <c r="F6" s="244"/>
      <c r="G6" s="245"/>
      <c r="H6" s="245"/>
      <c r="I6" s="245"/>
      <c r="J6" s="245"/>
      <c r="K6" s="245"/>
      <c r="L6" s="245"/>
      <c r="M6" s="240"/>
      <c r="N6" s="240"/>
      <c r="O6" s="240"/>
      <c r="P6" s="240"/>
      <c r="Q6" s="240"/>
      <c r="R6" s="240"/>
      <c r="S6" s="240"/>
      <c r="T6" s="240"/>
      <c r="U6" s="240"/>
      <c r="V6" s="240"/>
      <c r="W6" s="240"/>
      <c r="X6" s="240"/>
      <c r="Y6" s="240"/>
      <c r="Z6" s="240"/>
      <c r="AA6" s="240"/>
      <c r="AB6" s="247"/>
      <c r="AC6" s="240"/>
      <c r="AD6" s="240"/>
      <c r="AE6" s="240"/>
      <c r="AF6" s="240"/>
      <c r="AG6" s="240"/>
      <c r="AH6" s="240"/>
      <c r="AI6" s="240"/>
      <c r="AJ6" s="240"/>
      <c r="AK6" s="240"/>
      <c r="AL6" s="240"/>
      <c r="AM6" s="240"/>
      <c r="AN6" s="240"/>
      <c r="AO6" s="240"/>
      <c r="AP6" s="240"/>
      <c r="AQ6" s="240"/>
      <c r="AR6" s="240"/>
      <c r="AS6" s="240"/>
      <c r="AT6" s="240"/>
      <c r="AU6" s="240"/>
      <c r="AV6" s="240"/>
      <c r="AW6" s="241"/>
      <c r="AX6" s="126"/>
      <c r="AY6" s="126"/>
    </row>
    <row r="7" spans="2:51" ht="18" customHeight="1" x14ac:dyDescent="0.25">
      <c r="B7" s="237"/>
      <c r="C7" s="242" t="s">
        <v>53</v>
      </c>
      <c r="D7" s="243"/>
      <c r="E7" s="243"/>
      <c r="F7" s="244"/>
      <c r="G7" s="248"/>
      <c r="H7" s="248"/>
      <c r="I7" s="248"/>
      <c r="J7" s="248"/>
      <c r="K7" s="248"/>
      <c r="L7" s="249"/>
      <c r="M7" s="521"/>
      <c r="N7" s="522"/>
      <c r="O7" s="522"/>
      <c r="P7" s="522"/>
      <c r="Q7" s="522"/>
      <c r="R7" s="522"/>
      <c r="S7" s="522"/>
      <c r="T7" s="522"/>
      <c r="U7" s="522"/>
      <c r="V7" s="522"/>
      <c r="W7" s="522"/>
      <c r="X7" s="522"/>
      <c r="Y7" s="523"/>
      <c r="Z7" s="250"/>
      <c r="AA7" s="244"/>
      <c r="AB7" s="251" t="s">
        <v>120</v>
      </c>
      <c r="AC7" s="244"/>
      <c r="AD7" s="244"/>
      <c r="AE7" s="244"/>
      <c r="AF7" s="240"/>
      <c r="AG7" s="240"/>
      <c r="AH7" s="525"/>
      <c r="AI7" s="526"/>
      <c r="AJ7" s="526"/>
      <c r="AK7" s="526"/>
      <c r="AL7" s="526"/>
      <c r="AM7" s="526"/>
      <c r="AN7" s="526"/>
      <c r="AO7" s="526"/>
      <c r="AP7" s="526"/>
      <c r="AQ7" s="526"/>
      <c r="AR7" s="526"/>
      <c r="AS7" s="526"/>
      <c r="AT7" s="526"/>
      <c r="AU7" s="526"/>
      <c r="AV7" s="527"/>
      <c r="AW7" s="241"/>
      <c r="AX7" s="126"/>
      <c r="AY7" s="126"/>
    </row>
    <row r="8" spans="2:51" ht="3.75" customHeight="1" x14ac:dyDescent="0.25">
      <c r="B8" s="237"/>
      <c r="C8" s="242"/>
      <c r="D8" s="243"/>
      <c r="E8" s="243"/>
      <c r="F8" s="244"/>
      <c r="G8" s="240"/>
      <c r="H8" s="240"/>
      <c r="I8" s="240"/>
      <c r="J8" s="240"/>
      <c r="K8" s="240"/>
      <c r="L8" s="240"/>
      <c r="M8" s="240"/>
      <c r="N8" s="240"/>
      <c r="O8" s="240"/>
      <c r="P8" s="240"/>
      <c r="Q8" s="240"/>
      <c r="R8" s="240"/>
      <c r="S8" s="240"/>
      <c r="T8" s="240"/>
      <c r="U8" s="240"/>
      <c r="V8" s="240"/>
      <c r="W8" s="240"/>
      <c r="X8" s="240"/>
      <c r="Y8" s="240"/>
      <c r="Z8" s="250"/>
      <c r="AA8" s="240"/>
      <c r="AB8" s="247"/>
      <c r="AC8" s="240"/>
      <c r="AD8" s="240"/>
      <c r="AE8" s="244"/>
      <c r="AF8" s="240"/>
      <c r="AG8" s="240"/>
      <c r="AH8" s="240"/>
      <c r="AI8" s="240"/>
      <c r="AJ8" s="240"/>
      <c r="AK8" s="240"/>
      <c r="AL8" s="240"/>
      <c r="AM8" s="240"/>
      <c r="AN8" s="240"/>
      <c r="AO8" s="240"/>
      <c r="AP8" s="240"/>
      <c r="AQ8" s="240"/>
      <c r="AR8" s="240"/>
      <c r="AS8" s="240"/>
      <c r="AT8" s="240"/>
      <c r="AU8" s="240"/>
      <c r="AV8" s="240"/>
      <c r="AW8" s="241"/>
      <c r="AX8" s="126"/>
      <c r="AY8" s="126"/>
    </row>
    <row r="9" spans="2:51" ht="18" customHeight="1" x14ac:dyDescent="0.25">
      <c r="B9" s="237"/>
      <c r="C9" s="242" t="s">
        <v>121</v>
      </c>
      <c r="D9" s="243"/>
      <c r="E9" s="243"/>
      <c r="F9" s="244"/>
      <c r="G9" s="248"/>
      <c r="H9" s="248"/>
      <c r="I9" s="248"/>
      <c r="J9" s="248"/>
      <c r="K9" s="248"/>
      <c r="L9" s="248"/>
      <c r="M9" s="531"/>
      <c r="N9" s="532"/>
      <c r="O9" s="532"/>
      <c r="P9" s="532"/>
      <c r="Q9" s="533"/>
      <c r="R9" s="252" t="s">
        <v>122</v>
      </c>
      <c r="S9" s="252"/>
      <c r="T9" s="252"/>
      <c r="U9" s="252"/>
      <c r="V9" s="252"/>
      <c r="W9" s="252"/>
      <c r="X9" s="242"/>
      <c r="Y9" s="233"/>
      <c r="Z9" s="253"/>
      <c r="AA9" s="253"/>
      <c r="AB9" s="254" t="s">
        <v>124</v>
      </c>
      <c r="AC9" s="253"/>
      <c r="AD9" s="253"/>
      <c r="AE9" s="244"/>
      <c r="AF9" s="240"/>
      <c r="AG9" s="240"/>
      <c r="AH9" s="525"/>
      <c r="AI9" s="526"/>
      <c r="AJ9" s="526"/>
      <c r="AK9" s="526"/>
      <c r="AL9" s="526"/>
      <c r="AM9" s="526"/>
      <c r="AN9" s="526"/>
      <c r="AO9" s="526"/>
      <c r="AP9" s="526"/>
      <c r="AQ9" s="526"/>
      <c r="AR9" s="526"/>
      <c r="AS9" s="526"/>
      <c r="AT9" s="526"/>
      <c r="AU9" s="526"/>
      <c r="AV9" s="527"/>
      <c r="AW9" s="241"/>
      <c r="AX9" s="126"/>
      <c r="AY9" s="126"/>
    </row>
    <row r="10" spans="2:51" ht="3.75" customHeight="1" x14ac:dyDescent="0.25">
      <c r="B10" s="237"/>
      <c r="C10" s="242"/>
      <c r="D10" s="243"/>
      <c r="E10" s="243"/>
      <c r="F10" s="244"/>
      <c r="G10" s="240"/>
      <c r="H10" s="240"/>
      <c r="I10" s="240"/>
      <c r="J10" s="240"/>
      <c r="K10" s="240"/>
      <c r="L10" s="240"/>
      <c r="M10" s="240"/>
      <c r="N10" s="240"/>
      <c r="O10" s="240"/>
      <c r="P10" s="240"/>
      <c r="Q10" s="240"/>
      <c r="R10" s="240"/>
      <c r="S10" s="240"/>
      <c r="T10" s="240"/>
      <c r="U10" s="240"/>
      <c r="V10" s="240"/>
      <c r="W10" s="240"/>
      <c r="X10" s="240"/>
      <c r="Y10" s="240"/>
      <c r="Z10" s="250"/>
      <c r="AA10" s="240"/>
      <c r="AB10" s="247"/>
      <c r="AC10" s="240"/>
      <c r="AD10" s="240"/>
      <c r="AE10" s="244"/>
      <c r="AF10" s="240"/>
      <c r="AG10" s="240"/>
      <c r="AH10" s="240"/>
      <c r="AI10" s="240"/>
      <c r="AJ10" s="240"/>
      <c r="AK10" s="240"/>
      <c r="AL10" s="240"/>
      <c r="AM10" s="240"/>
      <c r="AN10" s="240"/>
      <c r="AO10" s="240"/>
      <c r="AP10" s="240"/>
      <c r="AQ10" s="240"/>
      <c r="AR10" s="240"/>
      <c r="AS10" s="240"/>
      <c r="AT10" s="240"/>
      <c r="AU10" s="240"/>
      <c r="AV10" s="240"/>
      <c r="AW10" s="241"/>
      <c r="AX10" s="126"/>
      <c r="AY10" s="126"/>
    </row>
    <row r="11" spans="2:51" ht="18" customHeight="1" x14ac:dyDescent="0.25">
      <c r="B11" s="237"/>
      <c r="C11" s="242" t="s">
        <v>56</v>
      </c>
      <c r="D11" s="243"/>
      <c r="E11" s="243"/>
      <c r="F11" s="244"/>
      <c r="G11" s="248"/>
      <c r="H11" s="248"/>
      <c r="I11" s="248"/>
      <c r="J11" s="248"/>
      <c r="K11" s="248"/>
      <c r="L11" s="248"/>
      <c r="M11" s="521"/>
      <c r="N11" s="522"/>
      <c r="O11" s="522"/>
      <c r="P11" s="522"/>
      <c r="Q11" s="522"/>
      <c r="R11" s="522"/>
      <c r="S11" s="522"/>
      <c r="T11" s="522"/>
      <c r="U11" s="522"/>
      <c r="V11" s="522"/>
      <c r="W11" s="522"/>
      <c r="X11" s="522"/>
      <c r="Y11" s="523"/>
      <c r="Z11" s="253"/>
      <c r="AA11" s="253"/>
      <c r="AB11" s="247" t="s">
        <v>123</v>
      </c>
      <c r="AC11" s="253"/>
      <c r="AD11" s="253"/>
      <c r="AE11" s="244"/>
      <c r="AF11" s="240"/>
      <c r="AG11" s="240"/>
      <c r="AH11" s="521"/>
      <c r="AI11" s="522"/>
      <c r="AJ11" s="522"/>
      <c r="AK11" s="522"/>
      <c r="AL11" s="522"/>
      <c r="AM11" s="522"/>
      <c r="AN11" s="522"/>
      <c r="AO11" s="522"/>
      <c r="AP11" s="522"/>
      <c r="AQ11" s="522"/>
      <c r="AR11" s="522"/>
      <c r="AS11" s="522"/>
      <c r="AT11" s="522"/>
      <c r="AU11" s="522"/>
      <c r="AV11" s="523"/>
      <c r="AW11" s="241"/>
      <c r="AX11" s="126"/>
      <c r="AY11" s="126"/>
    </row>
    <row r="12" spans="2:51" ht="3.75" customHeight="1" x14ac:dyDescent="0.25">
      <c r="B12" s="237"/>
      <c r="C12" s="242"/>
      <c r="D12" s="243"/>
      <c r="E12" s="243"/>
      <c r="F12" s="244"/>
      <c r="G12" s="248"/>
      <c r="H12" s="248"/>
      <c r="I12" s="248"/>
      <c r="J12" s="248"/>
      <c r="K12" s="248"/>
      <c r="L12" s="248"/>
      <c r="M12" s="255"/>
      <c r="N12" s="255"/>
      <c r="O12" s="255"/>
      <c r="P12" s="255"/>
      <c r="Q12" s="255"/>
      <c r="R12" s="255"/>
      <c r="S12" s="255"/>
      <c r="T12" s="255"/>
      <c r="U12" s="255"/>
      <c r="V12" s="255"/>
      <c r="W12" s="255"/>
      <c r="X12" s="255"/>
      <c r="Y12" s="255"/>
      <c r="Z12" s="253"/>
      <c r="AA12" s="253"/>
      <c r="AB12" s="255"/>
      <c r="AC12" s="255"/>
      <c r="AD12" s="255"/>
      <c r="AE12" s="244"/>
      <c r="AF12" s="240"/>
      <c r="AG12" s="255"/>
      <c r="AH12" s="255"/>
      <c r="AI12" s="255"/>
      <c r="AJ12" s="255"/>
      <c r="AK12" s="255"/>
      <c r="AL12" s="255"/>
      <c r="AM12" s="255"/>
      <c r="AN12" s="255"/>
      <c r="AO12" s="255"/>
      <c r="AP12" s="255"/>
      <c r="AQ12" s="255"/>
      <c r="AR12" s="255"/>
      <c r="AS12" s="255"/>
      <c r="AT12" s="255"/>
      <c r="AU12" s="255"/>
      <c r="AV12" s="255"/>
      <c r="AW12" s="241"/>
      <c r="AX12" s="126"/>
      <c r="AY12" s="126"/>
    </row>
    <row r="13" spans="2:51" ht="19.5" customHeight="1" x14ac:dyDescent="0.25">
      <c r="B13" s="237"/>
      <c r="C13" s="242" t="s">
        <v>2</v>
      </c>
      <c r="D13" s="243"/>
      <c r="E13" s="243"/>
      <c r="F13" s="244"/>
      <c r="G13" s="240"/>
      <c r="H13" s="240"/>
      <c r="I13" s="240"/>
      <c r="J13" s="240"/>
      <c r="K13" s="240"/>
      <c r="L13" s="240"/>
      <c r="M13" s="521"/>
      <c r="N13" s="522"/>
      <c r="O13" s="522"/>
      <c r="P13" s="522"/>
      <c r="Q13" s="523"/>
      <c r="R13" s="524" t="s">
        <v>41</v>
      </c>
      <c r="S13" s="524"/>
      <c r="T13" s="479"/>
      <c r="U13" s="480"/>
      <c r="V13" s="480"/>
      <c r="W13" s="480"/>
      <c r="X13" s="480"/>
      <c r="Y13" s="481"/>
      <c r="Z13" s="253"/>
      <c r="AA13" s="253"/>
      <c r="AB13" s="256" t="s">
        <v>57</v>
      </c>
      <c r="AC13" s="257"/>
      <c r="AD13" s="257"/>
      <c r="AE13" s="244"/>
      <c r="AF13" s="257"/>
      <c r="AG13" s="257"/>
      <c r="AH13" s="534"/>
      <c r="AI13" s="535"/>
      <c r="AJ13" s="535"/>
      <c r="AK13" s="535"/>
      <c r="AL13" s="535"/>
      <c r="AM13" s="535"/>
      <c r="AN13" s="535"/>
      <c r="AO13" s="535"/>
      <c r="AP13" s="535"/>
      <c r="AQ13" s="535"/>
      <c r="AR13" s="535"/>
      <c r="AS13" s="535"/>
      <c r="AT13" s="535"/>
      <c r="AU13" s="535"/>
      <c r="AV13" s="536"/>
      <c r="AW13" s="241"/>
      <c r="AX13" s="129"/>
      <c r="AY13" s="126"/>
    </row>
    <row r="14" spans="2:51" ht="3.75" customHeight="1" x14ac:dyDescent="0.25">
      <c r="B14" s="237"/>
      <c r="C14" s="242"/>
      <c r="D14" s="243"/>
      <c r="E14" s="243"/>
      <c r="F14" s="244"/>
      <c r="G14" s="240"/>
      <c r="H14" s="240"/>
      <c r="I14" s="240"/>
      <c r="J14" s="240"/>
      <c r="K14" s="240"/>
      <c r="L14" s="240"/>
      <c r="M14" s="240"/>
      <c r="N14" s="240"/>
      <c r="O14" s="240"/>
      <c r="P14" s="240"/>
      <c r="Q14" s="240"/>
      <c r="R14" s="240"/>
      <c r="S14" s="240"/>
      <c r="T14" s="240"/>
      <c r="U14" s="240"/>
      <c r="V14" s="240"/>
      <c r="W14" s="240"/>
      <c r="X14" s="240"/>
      <c r="Y14" s="240"/>
      <c r="Z14" s="253"/>
      <c r="AA14" s="240"/>
      <c r="AB14" s="247"/>
      <c r="AC14" s="240"/>
      <c r="AD14" s="240"/>
      <c r="AE14" s="244"/>
      <c r="AF14" s="240"/>
      <c r="AG14" s="237"/>
      <c r="AH14" s="240"/>
      <c r="AI14" s="240"/>
      <c r="AJ14" s="240"/>
      <c r="AK14" s="240"/>
      <c r="AL14" s="240"/>
      <c r="AM14" s="240"/>
      <c r="AN14" s="240"/>
      <c r="AO14" s="240"/>
      <c r="AP14" s="240"/>
      <c r="AQ14" s="240"/>
      <c r="AR14" s="240"/>
      <c r="AS14" s="240"/>
      <c r="AT14" s="240"/>
      <c r="AU14" s="240"/>
      <c r="AV14" s="240"/>
      <c r="AW14" s="241"/>
      <c r="AX14" s="129"/>
      <c r="AY14" s="126"/>
    </row>
    <row r="15" spans="2:51" ht="19.5" customHeight="1" x14ac:dyDescent="0.2">
      <c r="B15" s="237"/>
      <c r="C15" s="252" t="s">
        <v>37</v>
      </c>
      <c r="D15" s="243"/>
      <c r="E15" s="243"/>
      <c r="F15" s="244"/>
      <c r="G15" s="258"/>
      <c r="H15" s="258"/>
      <c r="I15" s="258"/>
      <c r="J15" s="258"/>
      <c r="K15" s="258"/>
      <c r="L15" s="258"/>
      <c r="M15" s="479"/>
      <c r="N15" s="480"/>
      <c r="O15" s="480"/>
      <c r="P15" s="480"/>
      <c r="Q15" s="480"/>
      <c r="R15" s="480"/>
      <c r="S15" s="480"/>
      <c r="T15" s="480"/>
      <c r="U15" s="480"/>
      <c r="V15" s="480"/>
      <c r="W15" s="480"/>
      <c r="X15" s="480"/>
      <c r="Y15" s="481"/>
      <c r="Z15" s="259"/>
      <c r="AA15" s="260"/>
      <c r="AB15" s="261" t="s">
        <v>58</v>
      </c>
      <c r="AC15" s="262"/>
      <c r="AD15" s="263"/>
      <c r="AE15" s="244"/>
      <c r="AF15" s="264"/>
      <c r="AG15" s="237"/>
      <c r="AH15" s="525"/>
      <c r="AI15" s="526"/>
      <c r="AJ15" s="526"/>
      <c r="AK15" s="526"/>
      <c r="AL15" s="526"/>
      <c r="AM15" s="526"/>
      <c r="AN15" s="526"/>
      <c r="AO15" s="526"/>
      <c r="AP15" s="526"/>
      <c r="AQ15" s="526"/>
      <c r="AR15" s="526"/>
      <c r="AS15" s="526"/>
      <c r="AT15" s="526"/>
      <c r="AU15" s="526"/>
      <c r="AV15" s="527"/>
      <c r="AW15" s="241"/>
      <c r="AX15" s="126"/>
      <c r="AY15" s="126"/>
    </row>
    <row r="16" spans="2:51" ht="3.75" customHeight="1" x14ac:dyDescent="0.2">
      <c r="B16" s="237"/>
      <c r="C16" s="252"/>
      <c r="D16" s="243"/>
      <c r="E16" s="243"/>
      <c r="F16" s="244"/>
      <c r="G16" s="258"/>
      <c r="H16" s="258"/>
      <c r="I16" s="258"/>
      <c r="J16" s="258"/>
      <c r="K16" s="258"/>
      <c r="L16" s="258"/>
      <c r="M16" s="258"/>
      <c r="N16" s="258"/>
      <c r="O16" s="258"/>
      <c r="P16" s="258"/>
      <c r="Q16" s="258"/>
      <c r="R16" s="258"/>
      <c r="S16" s="258"/>
      <c r="T16" s="258"/>
      <c r="U16" s="258"/>
      <c r="V16" s="258"/>
      <c r="W16" s="258"/>
      <c r="X16" s="258"/>
      <c r="Y16" s="258"/>
      <c r="Z16" s="259"/>
      <c r="AA16" s="260"/>
      <c r="AB16" s="261"/>
      <c r="AC16" s="262"/>
      <c r="AD16" s="263"/>
      <c r="AE16" s="244"/>
      <c r="AF16" s="264"/>
      <c r="AG16" s="237"/>
      <c r="AH16" s="237"/>
      <c r="AI16" s="237"/>
      <c r="AJ16" s="237"/>
      <c r="AK16" s="237"/>
      <c r="AL16" s="237"/>
      <c r="AM16" s="237"/>
      <c r="AN16" s="237"/>
      <c r="AO16" s="237"/>
      <c r="AP16" s="237"/>
      <c r="AQ16" s="237"/>
      <c r="AR16" s="237"/>
      <c r="AS16" s="237"/>
      <c r="AT16" s="237"/>
      <c r="AU16" s="237"/>
      <c r="AV16" s="237"/>
      <c r="AW16" s="241"/>
      <c r="AX16" s="126"/>
      <c r="AY16" s="126"/>
    </row>
    <row r="17" spans="2:52" ht="19.5" customHeight="1" x14ac:dyDescent="0.2">
      <c r="B17" s="237"/>
      <c r="C17" s="252" t="s">
        <v>178</v>
      </c>
      <c r="D17" s="243"/>
      <c r="E17" s="243"/>
      <c r="F17" s="244"/>
      <c r="G17" s="258"/>
      <c r="H17" s="258"/>
      <c r="I17" s="258"/>
      <c r="J17" s="258"/>
      <c r="K17" s="258"/>
      <c r="L17" s="258"/>
      <c r="M17" s="479"/>
      <c r="N17" s="480"/>
      <c r="O17" s="480"/>
      <c r="P17" s="480"/>
      <c r="Q17" s="480"/>
      <c r="R17" s="480"/>
      <c r="S17" s="480"/>
      <c r="T17" s="480"/>
      <c r="U17" s="480"/>
      <c r="V17" s="480"/>
      <c r="W17" s="480"/>
      <c r="X17" s="480"/>
      <c r="Y17" s="481"/>
      <c r="Z17" s="265" t="s">
        <v>181</v>
      </c>
      <c r="AA17" s="260"/>
      <c r="AB17" s="265"/>
      <c r="AC17" s="262"/>
      <c r="AD17" s="263"/>
      <c r="AE17" s="244"/>
      <c r="AF17" s="264"/>
      <c r="AG17" s="237"/>
      <c r="AH17" s="237"/>
      <c r="AI17" s="237"/>
      <c r="AJ17" s="237"/>
      <c r="AK17" s="237"/>
      <c r="AL17" s="237"/>
      <c r="AM17" s="237"/>
      <c r="AN17" s="237"/>
      <c r="AO17" s="237"/>
      <c r="AP17" s="237"/>
      <c r="AQ17" s="237"/>
      <c r="AR17" s="237"/>
      <c r="AS17" s="237"/>
      <c r="AT17" s="237"/>
      <c r="AU17" s="237"/>
      <c r="AV17" s="237"/>
      <c r="AW17" s="241"/>
      <c r="AX17" s="126"/>
      <c r="AY17" s="126"/>
    </row>
    <row r="18" spans="2:52" ht="7.5" customHeight="1" x14ac:dyDescent="0.2">
      <c r="B18" s="237"/>
      <c r="C18" s="237"/>
      <c r="D18" s="266"/>
      <c r="E18" s="266"/>
      <c r="F18" s="266"/>
      <c r="G18" s="266"/>
      <c r="H18" s="266"/>
      <c r="I18" s="266"/>
      <c r="J18" s="266"/>
      <c r="K18" s="266"/>
      <c r="L18" s="266"/>
      <c r="M18" s="267"/>
      <c r="N18" s="267"/>
      <c r="O18" s="267"/>
      <c r="P18" s="267"/>
      <c r="Q18" s="267"/>
      <c r="R18" s="267"/>
      <c r="S18" s="267"/>
      <c r="T18" s="267"/>
      <c r="U18" s="267"/>
      <c r="V18" s="267"/>
      <c r="W18" s="267"/>
      <c r="X18" s="267"/>
      <c r="Y18" s="267"/>
      <c r="Z18" s="266"/>
      <c r="AA18" s="266"/>
      <c r="AB18" s="266"/>
      <c r="AC18" s="266"/>
      <c r="AD18" s="266"/>
      <c r="AE18" s="264"/>
      <c r="AF18" s="264"/>
      <c r="AG18" s="264"/>
      <c r="AH18" s="264"/>
      <c r="AI18" s="264"/>
      <c r="AJ18" s="264"/>
      <c r="AK18" s="264"/>
      <c r="AL18" s="264"/>
      <c r="AM18" s="264"/>
      <c r="AN18" s="264"/>
      <c r="AO18" s="264"/>
      <c r="AP18" s="264"/>
      <c r="AQ18" s="264"/>
      <c r="AR18" s="264"/>
      <c r="AS18" s="264"/>
      <c r="AT18" s="264"/>
      <c r="AU18" s="264"/>
      <c r="AV18" s="264"/>
      <c r="AW18" s="241"/>
      <c r="AX18" s="126"/>
      <c r="AY18" s="126"/>
    </row>
    <row r="19" spans="2:52" ht="17.25" customHeight="1" x14ac:dyDescent="0.25">
      <c r="C19" s="129"/>
      <c r="D19" s="130"/>
      <c r="E19" s="130"/>
      <c r="F19" s="130"/>
      <c r="G19" s="131"/>
      <c r="H19" s="131"/>
      <c r="I19" s="131"/>
      <c r="J19" s="131"/>
      <c r="K19" s="131"/>
      <c r="L19" s="131"/>
      <c r="M19" s="234" t="str">
        <f>+IF(AND($AH$24="Prime de partage de la valeur",$M$15="Non salarié"),"Attention, la prime de partage de la valeur n’est pas accessible aux travailleurs non-salariés.","")</f>
        <v/>
      </c>
      <c r="N19" s="132"/>
      <c r="O19" s="132"/>
      <c r="P19" s="132"/>
      <c r="Q19" s="132"/>
      <c r="R19" s="129"/>
      <c r="S19" s="133"/>
      <c r="T19" s="133"/>
      <c r="U19" s="133"/>
      <c r="V19" s="133"/>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26"/>
      <c r="AX19" s="126"/>
      <c r="AY19" s="126"/>
      <c r="AZ19" s="126"/>
    </row>
    <row r="20" spans="2:52" s="127" customFormat="1" ht="20.25" customHeight="1" x14ac:dyDescent="0.25">
      <c r="B20" s="543" t="s">
        <v>73</v>
      </c>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126"/>
      <c r="AY20" s="126"/>
    </row>
    <row r="21" spans="2:52" ht="3.75" customHeight="1" x14ac:dyDescent="0.25">
      <c r="B21" s="268"/>
      <c r="C21" s="269"/>
      <c r="D21" s="269"/>
      <c r="E21" s="269"/>
      <c r="F21" s="269"/>
      <c r="G21" s="270"/>
      <c r="H21" s="270"/>
      <c r="I21" s="270"/>
      <c r="J21" s="270"/>
      <c r="K21" s="270"/>
      <c r="L21" s="270"/>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2"/>
      <c r="AX21" s="126"/>
      <c r="AY21" s="126"/>
    </row>
    <row r="22" spans="2:52" ht="18" customHeight="1" x14ac:dyDescent="0.2">
      <c r="B22" s="268"/>
      <c r="C22" s="273" t="s">
        <v>1</v>
      </c>
      <c r="D22" s="274"/>
      <c r="E22" s="274"/>
      <c r="F22" s="274"/>
      <c r="G22" s="275"/>
      <c r="H22" s="275"/>
      <c r="I22" s="275"/>
      <c r="J22" s="275"/>
      <c r="K22" s="275"/>
      <c r="L22" s="275"/>
      <c r="M22" s="540">
        <f>'Informations Entreprise'!$L$9</f>
        <v>0</v>
      </c>
      <c r="N22" s="541"/>
      <c r="O22" s="541"/>
      <c r="P22" s="541"/>
      <c r="Q22" s="541"/>
      <c r="R22" s="541"/>
      <c r="S22" s="541"/>
      <c r="T22" s="541"/>
      <c r="U22" s="541"/>
      <c r="V22" s="541"/>
      <c r="W22" s="541"/>
      <c r="X22" s="541"/>
      <c r="Y22" s="542"/>
      <c r="Z22" s="276"/>
      <c r="AA22" s="276"/>
      <c r="AB22" s="277" t="s">
        <v>74</v>
      </c>
      <c r="AC22" s="277"/>
      <c r="AD22" s="268"/>
      <c r="AE22" s="268"/>
      <c r="AF22" s="268"/>
      <c r="AG22" s="268"/>
      <c r="AH22" s="544">
        <f>'Informations Entreprise'!BA9</f>
        <v>0</v>
      </c>
      <c r="AI22" s="545"/>
      <c r="AJ22" s="545"/>
      <c r="AK22" s="545"/>
      <c r="AL22" s="545"/>
      <c r="AM22" s="545"/>
      <c r="AN22" s="545"/>
      <c r="AO22" s="545"/>
      <c r="AP22" s="545"/>
      <c r="AQ22" s="545"/>
      <c r="AR22" s="545"/>
      <c r="AS22" s="545"/>
      <c r="AT22" s="545"/>
      <c r="AU22" s="545"/>
      <c r="AV22" s="546"/>
      <c r="AW22" s="272"/>
    </row>
    <row r="23" spans="2:52" ht="3.75" customHeight="1" x14ac:dyDescent="0.25">
      <c r="B23" s="268"/>
      <c r="C23" s="273"/>
      <c r="D23" s="274"/>
      <c r="E23" s="274"/>
      <c r="F23" s="274"/>
      <c r="G23" s="275"/>
      <c r="H23" s="275"/>
      <c r="I23" s="275"/>
      <c r="J23" s="275"/>
      <c r="K23" s="275"/>
      <c r="L23" s="275"/>
      <c r="M23" s="271"/>
      <c r="N23" s="271"/>
      <c r="O23" s="271"/>
      <c r="P23" s="271"/>
      <c r="Q23" s="271"/>
      <c r="R23" s="271"/>
      <c r="S23" s="271"/>
      <c r="T23" s="271"/>
      <c r="U23" s="271"/>
      <c r="V23" s="271"/>
      <c r="W23" s="271"/>
      <c r="X23" s="271"/>
      <c r="Y23" s="271"/>
      <c r="Z23" s="276"/>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2"/>
      <c r="AX23" s="126"/>
      <c r="AY23" s="126"/>
    </row>
    <row r="24" spans="2:52" ht="18" customHeight="1" x14ac:dyDescent="0.25">
      <c r="B24" s="268"/>
      <c r="C24" s="273" t="s">
        <v>10</v>
      </c>
      <c r="D24" s="274"/>
      <c r="E24" s="274"/>
      <c r="F24" s="274"/>
      <c r="G24" s="278"/>
      <c r="H24" s="278"/>
      <c r="I24" s="278"/>
      <c r="J24" s="278"/>
      <c r="K24" s="278"/>
      <c r="L24" s="279"/>
      <c r="M24" s="537">
        <f>'Informations Entreprise'!$L$11</f>
        <v>0</v>
      </c>
      <c r="N24" s="538"/>
      <c r="O24" s="538"/>
      <c r="P24" s="538"/>
      <c r="Q24" s="538"/>
      <c r="R24" s="538"/>
      <c r="S24" s="538"/>
      <c r="T24" s="538"/>
      <c r="U24" s="538"/>
      <c r="V24" s="538"/>
      <c r="W24" s="538"/>
      <c r="X24" s="538"/>
      <c r="Y24" s="539"/>
      <c r="Z24" s="272"/>
      <c r="AA24" s="272"/>
      <c r="AB24" s="277" t="s">
        <v>156</v>
      </c>
      <c r="AC24" s="272"/>
      <c r="AD24" s="272"/>
      <c r="AE24" s="272"/>
      <c r="AF24" s="272"/>
      <c r="AG24" s="272"/>
      <c r="AH24" s="544" t="str">
        <f>'Informations Entreprise'!AM37</f>
        <v>Versements volontaires</v>
      </c>
      <c r="AI24" s="545"/>
      <c r="AJ24" s="545"/>
      <c r="AK24" s="545"/>
      <c r="AL24" s="545"/>
      <c r="AM24" s="545"/>
      <c r="AN24" s="545"/>
      <c r="AO24" s="545"/>
      <c r="AP24" s="545"/>
      <c r="AQ24" s="545"/>
      <c r="AR24" s="545"/>
      <c r="AS24" s="545"/>
      <c r="AT24" s="545"/>
      <c r="AU24" s="545"/>
      <c r="AV24" s="546"/>
      <c r="AW24" s="272"/>
      <c r="AX24" s="126"/>
      <c r="AY24" s="126"/>
    </row>
    <row r="25" spans="2:52" ht="3.75" customHeight="1" x14ac:dyDescent="0.25">
      <c r="B25" s="268"/>
      <c r="C25" s="273"/>
      <c r="D25" s="274"/>
      <c r="E25" s="274"/>
      <c r="F25" s="274"/>
      <c r="G25" s="271"/>
      <c r="H25" s="271"/>
      <c r="I25" s="271"/>
      <c r="J25" s="271"/>
      <c r="K25" s="271"/>
      <c r="L25" s="271"/>
      <c r="M25" s="271"/>
      <c r="N25" s="271"/>
      <c r="O25" s="271"/>
      <c r="P25" s="271"/>
      <c r="Q25" s="271"/>
      <c r="R25" s="271"/>
      <c r="S25" s="271"/>
      <c r="T25" s="271"/>
      <c r="U25" s="271"/>
      <c r="V25" s="271"/>
      <c r="W25" s="271"/>
      <c r="X25" s="271"/>
      <c r="Y25" s="271"/>
      <c r="Z25" s="276"/>
      <c r="AA25" s="271"/>
      <c r="AB25" s="271"/>
      <c r="AC25" s="271"/>
      <c r="AD25" s="271"/>
      <c r="AE25" s="271"/>
      <c r="AF25" s="271"/>
      <c r="AG25" s="271"/>
      <c r="AH25" s="271"/>
      <c r="AI25" s="271"/>
      <c r="AJ25" s="271"/>
      <c r="AK25" s="271"/>
      <c r="AL25" s="271"/>
      <c r="AM25" s="271"/>
      <c r="AN25" s="271"/>
      <c r="AO25" s="271"/>
      <c r="AP25" s="271"/>
      <c r="AQ25" s="271"/>
      <c r="AR25" s="271"/>
      <c r="AS25" s="271"/>
      <c r="AT25" s="276"/>
      <c r="AU25" s="271"/>
      <c r="AV25" s="271"/>
      <c r="AW25" s="272"/>
      <c r="AX25" s="126"/>
      <c r="AY25" s="126"/>
    </row>
    <row r="26" spans="2:52" ht="18" customHeight="1" x14ac:dyDescent="0.2">
      <c r="B26" s="268"/>
      <c r="C26" s="273" t="s">
        <v>75</v>
      </c>
      <c r="D26" s="274"/>
      <c r="E26" s="274"/>
      <c r="F26" s="274"/>
      <c r="G26" s="278"/>
      <c r="H26" s="278"/>
      <c r="I26" s="278"/>
      <c r="J26" s="278"/>
      <c r="K26" s="278"/>
      <c r="L26" s="278"/>
      <c r="M26" s="537">
        <f>'Informations Entreprise'!$L$15</f>
        <v>0</v>
      </c>
      <c r="N26" s="538"/>
      <c r="O26" s="538"/>
      <c r="P26" s="538"/>
      <c r="Q26" s="538"/>
      <c r="R26" s="538"/>
      <c r="S26" s="538"/>
      <c r="T26" s="538"/>
      <c r="U26" s="538"/>
      <c r="V26" s="538"/>
      <c r="W26" s="538"/>
      <c r="X26" s="538"/>
      <c r="Y26" s="539"/>
      <c r="Z26" s="276"/>
      <c r="AA26" s="276"/>
      <c r="AB26" s="280"/>
      <c r="AC26" s="276"/>
      <c r="AD26" s="276"/>
      <c r="AE26" s="276"/>
      <c r="AF26" s="276"/>
      <c r="AG26" s="276"/>
      <c r="AH26" s="276"/>
      <c r="AI26" s="276"/>
      <c r="AJ26" s="276"/>
      <c r="AK26" s="276"/>
      <c r="AL26" s="276"/>
      <c r="AM26" s="276"/>
      <c r="AN26" s="276"/>
      <c r="AO26" s="276"/>
      <c r="AP26" s="276"/>
      <c r="AQ26" s="276"/>
      <c r="AR26" s="276"/>
      <c r="AS26" s="276"/>
      <c r="AT26" s="276"/>
      <c r="AU26" s="281"/>
      <c r="AV26" s="281"/>
      <c r="AW26" s="272"/>
      <c r="AX26" s="126"/>
      <c r="AY26" s="126"/>
    </row>
    <row r="27" spans="2:52" ht="3.75" customHeight="1" x14ac:dyDescent="0.2">
      <c r="B27" s="268"/>
      <c r="C27" s="273"/>
      <c r="D27" s="274"/>
      <c r="E27" s="274"/>
      <c r="F27" s="274"/>
      <c r="G27" s="278"/>
      <c r="H27" s="278"/>
      <c r="I27" s="278"/>
      <c r="J27" s="278"/>
      <c r="K27" s="278"/>
      <c r="L27" s="278"/>
      <c r="M27" s="281"/>
      <c r="N27" s="281"/>
      <c r="O27" s="281"/>
      <c r="P27" s="281"/>
      <c r="Q27" s="281"/>
      <c r="R27" s="281"/>
      <c r="S27" s="281"/>
      <c r="T27" s="281"/>
      <c r="U27" s="281"/>
      <c r="V27" s="281"/>
      <c r="W27" s="281"/>
      <c r="X27" s="281"/>
      <c r="Y27" s="281"/>
      <c r="Z27" s="276"/>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72"/>
      <c r="AX27" s="126"/>
      <c r="AY27" s="126"/>
    </row>
    <row r="28" spans="2:52" ht="19.5" customHeight="1" x14ac:dyDescent="0.25">
      <c r="B28" s="268"/>
      <c r="C28" s="273" t="s">
        <v>57</v>
      </c>
      <c r="D28" s="274"/>
      <c r="E28" s="274"/>
      <c r="F28" s="274"/>
      <c r="G28" s="271"/>
      <c r="H28" s="271"/>
      <c r="I28" s="271"/>
      <c r="J28" s="271"/>
      <c r="K28" s="271"/>
      <c r="L28" s="271"/>
      <c r="M28" s="537">
        <f>'Informations Entreprise'!$AM$15</f>
        <v>0</v>
      </c>
      <c r="N28" s="538"/>
      <c r="O28" s="538"/>
      <c r="P28" s="538"/>
      <c r="Q28" s="538"/>
      <c r="R28" s="538"/>
      <c r="S28" s="538"/>
      <c r="T28" s="538"/>
      <c r="U28" s="538"/>
      <c r="V28" s="538"/>
      <c r="W28" s="538"/>
      <c r="X28" s="538"/>
      <c r="Y28" s="539"/>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2"/>
      <c r="AX28" s="129"/>
      <c r="AY28" s="126"/>
    </row>
    <row r="29" spans="2:52" ht="3.75" customHeight="1" x14ac:dyDescent="0.25">
      <c r="B29" s="268"/>
      <c r="C29" s="282"/>
      <c r="D29" s="274"/>
      <c r="E29" s="274"/>
      <c r="F29" s="274"/>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2"/>
      <c r="AX29" s="129"/>
      <c r="AY29" s="126"/>
    </row>
    <row r="30" spans="2:52" ht="7.5" customHeight="1" x14ac:dyDescent="0.2">
      <c r="D30" s="135"/>
      <c r="E30" s="135"/>
      <c r="F30" s="135"/>
      <c r="G30" s="135"/>
      <c r="H30" s="135"/>
      <c r="I30" s="135"/>
      <c r="J30" s="135"/>
      <c r="K30" s="135"/>
      <c r="L30" s="135"/>
      <c r="M30" s="136"/>
      <c r="N30" s="136"/>
      <c r="O30" s="136"/>
      <c r="P30" s="136"/>
      <c r="Q30" s="136"/>
      <c r="R30" s="136"/>
      <c r="S30" s="136"/>
      <c r="T30" s="136"/>
      <c r="U30" s="136"/>
      <c r="V30" s="136"/>
      <c r="W30" s="136"/>
      <c r="X30" s="136"/>
      <c r="Y30" s="136"/>
      <c r="Z30" s="135"/>
      <c r="AA30" s="135"/>
      <c r="AB30" s="135"/>
      <c r="AC30" s="135"/>
      <c r="AD30" s="135"/>
      <c r="AE30" s="137"/>
      <c r="AF30" s="137"/>
      <c r="AG30" s="137"/>
      <c r="AH30" s="137"/>
      <c r="AI30" s="137"/>
      <c r="AJ30" s="137"/>
      <c r="AK30" s="137"/>
      <c r="AL30" s="137"/>
      <c r="AM30" s="137"/>
      <c r="AN30" s="137"/>
      <c r="AO30" s="137"/>
      <c r="AP30" s="137"/>
      <c r="AQ30" s="137"/>
      <c r="AR30" s="137"/>
      <c r="AS30" s="137"/>
      <c r="AT30" s="137"/>
      <c r="AU30" s="137"/>
      <c r="AV30" s="137"/>
      <c r="AW30" s="126"/>
      <c r="AX30" s="126"/>
      <c r="AY30" s="126"/>
    </row>
    <row r="31" spans="2:52" ht="17.25" customHeight="1" x14ac:dyDescent="0.2">
      <c r="D31" s="135"/>
      <c r="E31" s="135"/>
      <c r="F31" s="135"/>
      <c r="G31" s="135"/>
      <c r="H31" s="135"/>
      <c r="I31" s="135"/>
      <c r="J31" s="135"/>
      <c r="K31" s="135"/>
      <c r="L31" s="135"/>
      <c r="M31" s="136"/>
      <c r="N31" s="136"/>
      <c r="O31" s="136"/>
      <c r="P31" s="136"/>
      <c r="Q31" s="136"/>
      <c r="R31" s="136"/>
      <c r="S31" s="136"/>
      <c r="T31" s="136"/>
      <c r="U31" s="136"/>
      <c r="V31" s="136"/>
      <c r="W31" s="136"/>
      <c r="X31" s="136"/>
      <c r="Y31" s="136"/>
      <c r="Z31" s="135"/>
      <c r="AA31" s="135"/>
      <c r="AB31" s="135"/>
      <c r="AC31" s="135"/>
      <c r="AD31" s="135"/>
      <c r="AE31" s="137"/>
      <c r="AF31" s="137"/>
      <c r="AG31" s="137"/>
      <c r="AH31" s="137"/>
      <c r="AI31" s="137"/>
      <c r="AJ31" s="137"/>
      <c r="AK31" s="137"/>
      <c r="AL31" s="137"/>
      <c r="AM31" s="137"/>
      <c r="AN31" s="137"/>
      <c r="AO31" s="137"/>
      <c r="AP31" s="137"/>
      <c r="AQ31" s="137"/>
      <c r="AR31" s="137"/>
      <c r="AS31" s="137"/>
      <c r="AT31" s="137"/>
      <c r="AU31" s="137"/>
      <c r="AV31" s="137"/>
      <c r="AW31" s="126"/>
      <c r="AX31" s="126"/>
      <c r="AY31" s="126"/>
    </row>
    <row r="32" spans="2:52" ht="20.25" customHeight="1" x14ac:dyDescent="0.25">
      <c r="B32" s="562" t="str">
        <f>IF('Informations Entreprise'!$AM$37="Abondement unilatéral", "RÉPARTITION DE L'ABONDEMENT UNILATÉRAL DANS LE PERCOL"," RÉPARTITION DES VERSEMENTS")</f>
        <v xml:space="preserve"> RÉPARTITION DES VERSEMENTS</v>
      </c>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4"/>
      <c r="AX32" s="126"/>
      <c r="AY32" s="126"/>
    </row>
    <row r="33" spans="2:81" ht="24.75" customHeight="1" x14ac:dyDescent="0.25">
      <c r="B33" s="582" t="s">
        <v>60</v>
      </c>
      <c r="C33" s="582"/>
      <c r="D33" s="582"/>
      <c r="E33" s="582"/>
      <c r="F33" s="582"/>
      <c r="G33" s="582"/>
      <c r="H33" s="582"/>
      <c r="I33" s="582"/>
      <c r="J33" s="582"/>
      <c r="K33" s="582"/>
      <c r="L33" s="582"/>
      <c r="M33" s="582"/>
      <c r="N33" s="582"/>
      <c r="O33" s="582"/>
      <c r="P33" s="582"/>
      <c r="Q33" s="582"/>
      <c r="R33" s="583" t="s">
        <v>81</v>
      </c>
      <c r="S33" s="583"/>
      <c r="T33" s="583"/>
      <c r="U33" s="583"/>
      <c r="V33" s="583"/>
      <c r="W33" s="583"/>
      <c r="X33" s="583"/>
      <c r="Y33" s="583"/>
      <c r="Z33" s="583"/>
      <c r="AA33" s="583"/>
      <c r="AB33" s="583"/>
      <c r="AC33" s="584" t="s">
        <v>82</v>
      </c>
      <c r="AD33" s="584"/>
      <c r="AE33" s="584"/>
      <c r="AF33" s="584"/>
      <c r="AG33" s="584"/>
      <c r="AH33" s="584"/>
      <c r="AI33" s="584"/>
      <c r="AJ33" s="584"/>
      <c r="AK33" s="584"/>
      <c r="AL33" s="584"/>
      <c r="AM33" s="584"/>
      <c r="AN33" s="584"/>
      <c r="AO33" s="584"/>
      <c r="AP33" s="584"/>
      <c r="AQ33" s="584"/>
      <c r="AR33" s="584"/>
      <c r="AS33" s="584"/>
      <c r="AT33" s="584"/>
      <c r="AU33" s="584"/>
      <c r="AV33" s="584"/>
      <c r="AW33" s="584"/>
      <c r="AX33" s="126"/>
      <c r="AY33" s="126"/>
    </row>
    <row r="34" spans="2:81" ht="3.75" customHeight="1" x14ac:dyDescent="0.25">
      <c r="B34" s="582"/>
      <c r="C34" s="582"/>
      <c r="D34" s="582"/>
      <c r="E34" s="582"/>
      <c r="F34" s="582"/>
      <c r="G34" s="582"/>
      <c r="H34" s="582"/>
      <c r="I34" s="582"/>
      <c r="J34" s="582"/>
      <c r="K34" s="582"/>
      <c r="L34" s="582"/>
      <c r="M34" s="582"/>
      <c r="N34" s="582"/>
      <c r="O34" s="582"/>
      <c r="P34" s="582"/>
      <c r="Q34" s="582"/>
      <c r="R34" s="583"/>
      <c r="S34" s="583"/>
      <c r="T34" s="583"/>
      <c r="U34" s="583"/>
      <c r="V34" s="583"/>
      <c r="W34" s="583"/>
      <c r="X34" s="583"/>
      <c r="Y34" s="583"/>
      <c r="Z34" s="583"/>
      <c r="AA34" s="583"/>
      <c r="AB34" s="583"/>
      <c r="AC34" s="585" t="s">
        <v>83</v>
      </c>
      <c r="AD34" s="586"/>
      <c r="AE34" s="586"/>
      <c r="AF34" s="586"/>
      <c r="AG34" s="586"/>
      <c r="AH34" s="586"/>
      <c r="AI34" s="586"/>
      <c r="AJ34" s="586"/>
      <c r="AK34" s="586"/>
      <c r="AL34" s="587"/>
      <c r="AM34" s="585" t="s">
        <v>84</v>
      </c>
      <c r="AN34" s="586"/>
      <c r="AO34" s="586"/>
      <c r="AP34" s="586"/>
      <c r="AQ34" s="586"/>
      <c r="AR34" s="586"/>
      <c r="AS34" s="586"/>
      <c r="AT34" s="586"/>
      <c r="AU34" s="586"/>
      <c r="AV34" s="586"/>
      <c r="AW34" s="587"/>
      <c r="AX34" s="126"/>
      <c r="AY34" s="126"/>
    </row>
    <row r="35" spans="2:81" ht="18" customHeight="1" x14ac:dyDescent="0.25">
      <c r="B35" s="582"/>
      <c r="C35" s="582"/>
      <c r="D35" s="582"/>
      <c r="E35" s="582"/>
      <c r="F35" s="582"/>
      <c r="G35" s="582"/>
      <c r="H35" s="582"/>
      <c r="I35" s="582"/>
      <c r="J35" s="582"/>
      <c r="K35" s="582"/>
      <c r="L35" s="582"/>
      <c r="M35" s="582"/>
      <c r="N35" s="582"/>
      <c r="O35" s="582"/>
      <c r="P35" s="582"/>
      <c r="Q35" s="582"/>
      <c r="R35" s="583"/>
      <c r="S35" s="583"/>
      <c r="T35" s="583"/>
      <c r="U35" s="583"/>
      <c r="V35" s="583"/>
      <c r="W35" s="583"/>
      <c r="X35" s="583"/>
      <c r="Y35" s="583"/>
      <c r="Z35" s="583"/>
      <c r="AA35" s="583"/>
      <c r="AB35" s="583"/>
      <c r="AC35" s="588"/>
      <c r="AD35" s="589"/>
      <c r="AE35" s="589"/>
      <c r="AF35" s="589"/>
      <c r="AG35" s="589"/>
      <c r="AH35" s="589"/>
      <c r="AI35" s="589"/>
      <c r="AJ35" s="589"/>
      <c r="AK35" s="589"/>
      <c r="AL35" s="590"/>
      <c r="AM35" s="585"/>
      <c r="AN35" s="586"/>
      <c r="AO35" s="586"/>
      <c r="AP35" s="586"/>
      <c r="AQ35" s="586"/>
      <c r="AR35" s="586"/>
      <c r="AS35" s="586"/>
      <c r="AT35" s="586"/>
      <c r="AU35" s="586"/>
      <c r="AV35" s="586"/>
      <c r="AW35" s="587"/>
      <c r="AX35" s="126"/>
      <c r="AY35" s="126"/>
      <c r="BL35" s="491"/>
      <c r="BM35" s="491"/>
      <c r="BN35" s="491"/>
      <c r="BO35" s="491"/>
      <c r="BP35" s="491"/>
      <c r="BQ35" s="491"/>
    </row>
    <row r="36" spans="2:81" ht="12" customHeight="1" x14ac:dyDescent="0.15">
      <c r="B36" s="492" t="str">
        <f>IF('Informations Entreprise'!$M$37="Gamme GER","84289 - GER Monétaire",IF('Informations Entreprise'!$M$37="Gamme TESORUS","82659 - TESORUS Monétaire",""))</f>
        <v>84289 - GER Monétaire</v>
      </c>
      <c r="C36" s="493"/>
      <c r="D36" s="493"/>
      <c r="E36" s="493"/>
      <c r="F36" s="493"/>
      <c r="G36" s="493"/>
      <c r="H36" s="493"/>
      <c r="I36" s="493"/>
      <c r="J36" s="493"/>
      <c r="K36" s="493"/>
      <c r="L36" s="493"/>
      <c r="M36" s="493"/>
      <c r="N36" s="493"/>
      <c r="O36" s="493"/>
      <c r="P36" s="493"/>
      <c r="Q36" s="494"/>
      <c r="R36" s="471"/>
      <c r="S36" s="472"/>
      <c r="T36" s="472"/>
      <c r="U36" s="472"/>
      <c r="V36" s="472"/>
      <c r="W36" s="472"/>
      <c r="X36" s="472"/>
      <c r="Y36" s="472"/>
      <c r="Z36" s="472"/>
      <c r="AA36" s="472"/>
      <c r="AB36" s="475"/>
      <c r="AC36" s="471"/>
      <c r="AD36" s="472"/>
      <c r="AE36" s="472"/>
      <c r="AF36" s="472"/>
      <c r="AG36" s="472"/>
      <c r="AH36" s="472"/>
      <c r="AI36" s="472"/>
      <c r="AJ36" s="472"/>
      <c r="AK36" s="472"/>
      <c r="AL36" s="472"/>
      <c r="AM36" s="292"/>
      <c r="AN36" s="293"/>
      <c r="AO36" s="293"/>
      <c r="AP36" s="293"/>
      <c r="AQ36" s="293"/>
      <c r="AR36" s="293"/>
      <c r="AS36" s="293"/>
      <c r="AT36" s="293"/>
      <c r="AU36" s="294"/>
      <c r="AV36" s="294"/>
      <c r="AW36" s="295"/>
      <c r="AX36" s="126"/>
      <c r="AY36" s="126"/>
    </row>
    <row r="37" spans="2:81" ht="12" customHeight="1" x14ac:dyDescent="0.15">
      <c r="B37" s="495"/>
      <c r="C37" s="496"/>
      <c r="D37" s="496"/>
      <c r="E37" s="496"/>
      <c r="F37" s="496"/>
      <c r="G37" s="496"/>
      <c r="H37" s="496"/>
      <c r="I37" s="496"/>
      <c r="J37" s="496"/>
      <c r="K37" s="496"/>
      <c r="L37" s="496"/>
      <c r="M37" s="496"/>
      <c r="N37" s="496"/>
      <c r="O37" s="496"/>
      <c r="P37" s="496"/>
      <c r="Q37" s="497"/>
      <c r="R37" s="473"/>
      <c r="S37" s="474"/>
      <c r="T37" s="474"/>
      <c r="U37" s="474"/>
      <c r="V37" s="474"/>
      <c r="W37" s="474"/>
      <c r="X37" s="474"/>
      <c r="Y37" s="474"/>
      <c r="Z37" s="474"/>
      <c r="AA37" s="474"/>
      <c r="AB37" s="476"/>
      <c r="AC37" s="473"/>
      <c r="AD37" s="474"/>
      <c r="AE37" s="474"/>
      <c r="AF37" s="474"/>
      <c r="AG37" s="474"/>
      <c r="AH37" s="474"/>
      <c r="AI37" s="474"/>
      <c r="AJ37" s="474"/>
      <c r="AK37" s="474"/>
      <c r="AL37" s="474"/>
      <c r="AM37" s="296"/>
      <c r="AN37" s="297"/>
      <c r="AO37" s="297"/>
      <c r="AP37" s="297"/>
      <c r="AQ37" s="297"/>
      <c r="AR37" s="297"/>
      <c r="AS37" s="297"/>
      <c r="AT37" s="297"/>
      <c r="AU37" s="298"/>
      <c r="AV37" s="298"/>
      <c r="AW37" s="299"/>
      <c r="AX37" s="126"/>
      <c r="AY37" s="126"/>
    </row>
    <row r="38" spans="2:81" ht="12" customHeight="1" x14ac:dyDescent="0.15">
      <c r="B38" s="498" t="str">
        <f>IF('Informations Entreprise'!$M$37="Gamme GER","84309 - GER Prudence",IF('Informations Entreprise'!$M$37="Gamme TESORUS","82719 - TESORUS Prudence",""))</f>
        <v>84309 - GER Prudence</v>
      </c>
      <c r="C38" s="499"/>
      <c r="D38" s="499"/>
      <c r="E38" s="499"/>
      <c r="F38" s="499"/>
      <c r="G38" s="499"/>
      <c r="H38" s="499"/>
      <c r="I38" s="499"/>
      <c r="J38" s="499"/>
      <c r="K38" s="499"/>
      <c r="L38" s="499"/>
      <c r="M38" s="499"/>
      <c r="N38" s="499"/>
      <c r="O38" s="499"/>
      <c r="P38" s="499"/>
      <c r="Q38" s="500"/>
      <c r="R38" s="471"/>
      <c r="S38" s="472"/>
      <c r="T38" s="472"/>
      <c r="U38" s="472"/>
      <c r="V38" s="472"/>
      <c r="W38" s="472"/>
      <c r="X38" s="472"/>
      <c r="Y38" s="472"/>
      <c r="Z38" s="472"/>
      <c r="AA38" s="472"/>
      <c r="AB38" s="475"/>
      <c r="AC38" s="471"/>
      <c r="AD38" s="472"/>
      <c r="AE38" s="472"/>
      <c r="AF38" s="472"/>
      <c r="AG38" s="472"/>
      <c r="AH38" s="472"/>
      <c r="AI38" s="472"/>
      <c r="AJ38" s="472"/>
      <c r="AK38" s="472"/>
      <c r="AL38" s="472"/>
      <c r="AM38" s="300"/>
      <c r="AN38" s="504" t="s">
        <v>159</v>
      </c>
      <c r="AO38" s="505"/>
      <c r="AP38" s="505"/>
      <c r="AQ38" s="505"/>
      <c r="AR38" s="505"/>
      <c r="AS38" s="505"/>
      <c r="AT38" s="505"/>
      <c r="AU38" s="505"/>
      <c r="AV38" s="506"/>
      <c r="AW38" s="299"/>
      <c r="AX38" s="126"/>
      <c r="AY38" s="126"/>
    </row>
    <row r="39" spans="2:81" ht="12" customHeight="1" x14ac:dyDescent="0.15">
      <c r="B39" s="501"/>
      <c r="C39" s="502"/>
      <c r="D39" s="502"/>
      <c r="E39" s="502"/>
      <c r="F39" s="502"/>
      <c r="G39" s="502"/>
      <c r="H39" s="502"/>
      <c r="I39" s="502"/>
      <c r="J39" s="502"/>
      <c r="K39" s="502"/>
      <c r="L39" s="502"/>
      <c r="M39" s="502"/>
      <c r="N39" s="502"/>
      <c r="O39" s="502"/>
      <c r="P39" s="502"/>
      <c r="Q39" s="503"/>
      <c r="R39" s="473"/>
      <c r="S39" s="474"/>
      <c r="T39" s="474"/>
      <c r="U39" s="474"/>
      <c r="V39" s="474"/>
      <c r="W39" s="474"/>
      <c r="X39" s="474"/>
      <c r="Y39" s="474"/>
      <c r="Z39" s="474"/>
      <c r="AA39" s="474"/>
      <c r="AB39" s="476"/>
      <c r="AC39" s="473"/>
      <c r="AD39" s="474"/>
      <c r="AE39" s="474"/>
      <c r="AF39" s="474"/>
      <c r="AG39" s="474"/>
      <c r="AH39" s="474"/>
      <c r="AI39" s="474"/>
      <c r="AJ39" s="474"/>
      <c r="AK39" s="474"/>
      <c r="AL39" s="474"/>
      <c r="AM39" s="300"/>
      <c r="AN39" s="507"/>
      <c r="AO39" s="508"/>
      <c r="AP39" s="508"/>
      <c r="AQ39" s="508"/>
      <c r="AR39" s="508"/>
      <c r="AS39" s="508"/>
      <c r="AT39" s="508"/>
      <c r="AU39" s="508"/>
      <c r="AV39" s="509"/>
      <c r="AW39" s="299"/>
      <c r="AX39" s="126"/>
      <c r="AY39" s="126"/>
    </row>
    <row r="40" spans="2:81" ht="12" customHeight="1" x14ac:dyDescent="0.15">
      <c r="B40" s="498" t="str">
        <f>IF('Informations Entreprise'!$M$37="Gamme GER","84329 - GER Équilibre",IF('Informations Entreprise'!$M$37="Gamme TESORUS","82669 - TESORUS Équilibre",""))</f>
        <v>84329 - GER Équilibre</v>
      </c>
      <c r="C40" s="499"/>
      <c r="D40" s="499"/>
      <c r="E40" s="499"/>
      <c r="F40" s="499"/>
      <c r="G40" s="499"/>
      <c r="H40" s="499"/>
      <c r="I40" s="499"/>
      <c r="J40" s="499"/>
      <c r="K40" s="499"/>
      <c r="L40" s="499"/>
      <c r="M40" s="499"/>
      <c r="N40" s="499"/>
      <c r="O40" s="499"/>
      <c r="P40" s="499"/>
      <c r="Q40" s="500"/>
      <c r="R40" s="471"/>
      <c r="S40" s="472"/>
      <c r="T40" s="472"/>
      <c r="U40" s="472"/>
      <c r="V40" s="472"/>
      <c r="W40" s="472"/>
      <c r="X40" s="472"/>
      <c r="Y40" s="472"/>
      <c r="Z40" s="472"/>
      <c r="AA40" s="472"/>
      <c r="AB40" s="475"/>
      <c r="AC40" s="471"/>
      <c r="AD40" s="472"/>
      <c r="AE40" s="472"/>
      <c r="AF40" s="472"/>
      <c r="AG40" s="472"/>
      <c r="AH40" s="472"/>
      <c r="AI40" s="472"/>
      <c r="AJ40" s="472"/>
      <c r="AK40" s="472"/>
      <c r="AL40" s="472"/>
      <c r="AM40" s="301"/>
      <c r="AN40" s="510"/>
      <c r="AO40" s="511"/>
      <c r="AP40" s="511"/>
      <c r="AQ40" s="511"/>
      <c r="AR40" s="511"/>
      <c r="AS40" s="511"/>
      <c r="AT40" s="511"/>
      <c r="AU40" s="511"/>
      <c r="AV40" s="512"/>
      <c r="AW40" s="299"/>
      <c r="AX40" s="126"/>
      <c r="AY40" s="126"/>
      <c r="BL40" s="138"/>
    </row>
    <row r="41" spans="2:81" ht="12" customHeight="1" x14ac:dyDescent="0.15">
      <c r="B41" s="501"/>
      <c r="C41" s="502"/>
      <c r="D41" s="502"/>
      <c r="E41" s="502"/>
      <c r="F41" s="502"/>
      <c r="G41" s="502"/>
      <c r="H41" s="502"/>
      <c r="I41" s="502"/>
      <c r="J41" s="502"/>
      <c r="K41" s="502"/>
      <c r="L41" s="502"/>
      <c r="M41" s="502"/>
      <c r="N41" s="502"/>
      <c r="O41" s="502"/>
      <c r="P41" s="502"/>
      <c r="Q41" s="503"/>
      <c r="R41" s="473"/>
      <c r="S41" s="474"/>
      <c r="T41" s="474"/>
      <c r="U41" s="474"/>
      <c r="V41" s="474"/>
      <c r="W41" s="474"/>
      <c r="X41" s="474"/>
      <c r="Y41" s="474"/>
      <c r="Z41" s="474"/>
      <c r="AA41" s="474"/>
      <c r="AB41" s="476"/>
      <c r="AC41" s="473"/>
      <c r="AD41" s="474"/>
      <c r="AE41" s="474"/>
      <c r="AF41" s="474"/>
      <c r="AG41" s="474"/>
      <c r="AH41" s="474"/>
      <c r="AI41" s="474"/>
      <c r="AJ41" s="474"/>
      <c r="AK41" s="474"/>
      <c r="AL41" s="474"/>
      <c r="AM41" s="300"/>
      <c r="AN41" s="237"/>
      <c r="AO41" s="237"/>
      <c r="AP41" s="237"/>
      <c r="AQ41" s="237"/>
      <c r="AR41" s="237"/>
      <c r="AS41" s="237"/>
      <c r="AT41" s="237"/>
      <c r="AU41" s="298"/>
      <c r="AV41" s="298"/>
      <c r="AW41" s="299"/>
      <c r="AX41" s="126"/>
      <c r="AY41" s="126"/>
    </row>
    <row r="42" spans="2:81" ht="12" customHeight="1" x14ac:dyDescent="0.15">
      <c r="B42" s="498" t="str">
        <f>IF('Informations Entreprise'!$M$37="Gamme GER","84349 - GER Dynamique",IF('Informations Entreprise'!$M$37="Gamme TESORUS","82689 - TESORUS Dynamique",""))</f>
        <v>84349 - GER Dynamique</v>
      </c>
      <c r="C42" s="499"/>
      <c r="D42" s="499"/>
      <c r="E42" s="499"/>
      <c r="F42" s="499"/>
      <c r="G42" s="499"/>
      <c r="H42" s="499"/>
      <c r="I42" s="499"/>
      <c r="J42" s="499"/>
      <c r="K42" s="499"/>
      <c r="L42" s="499"/>
      <c r="M42" s="499"/>
      <c r="N42" s="499"/>
      <c r="O42" s="499"/>
      <c r="P42" s="499"/>
      <c r="Q42" s="500"/>
      <c r="R42" s="471"/>
      <c r="S42" s="472"/>
      <c r="T42" s="472"/>
      <c r="U42" s="472"/>
      <c r="V42" s="472"/>
      <c r="W42" s="472"/>
      <c r="X42" s="472"/>
      <c r="Y42" s="472"/>
      <c r="Z42" s="472"/>
      <c r="AA42" s="472"/>
      <c r="AB42" s="475"/>
      <c r="AC42" s="471"/>
      <c r="AD42" s="472"/>
      <c r="AE42" s="472"/>
      <c r="AF42" s="472"/>
      <c r="AG42" s="472"/>
      <c r="AH42" s="472"/>
      <c r="AI42" s="472"/>
      <c r="AJ42" s="472"/>
      <c r="AK42" s="472"/>
      <c r="AL42" s="472"/>
      <c r="AM42" s="302"/>
      <c r="AN42" s="303" t="s">
        <v>85</v>
      </c>
      <c r="AO42" s="237"/>
      <c r="AP42" s="237"/>
      <c r="AQ42" s="237"/>
      <c r="AR42" s="237"/>
      <c r="AS42" s="237"/>
      <c r="AT42" s="237"/>
      <c r="AU42" s="237"/>
      <c r="AV42" s="237"/>
      <c r="AW42" s="299"/>
      <c r="AX42" s="126"/>
      <c r="AY42" s="126"/>
    </row>
    <row r="43" spans="2:81" ht="12" customHeight="1" x14ac:dyDescent="0.25">
      <c r="B43" s="501"/>
      <c r="C43" s="502"/>
      <c r="D43" s="502"/>
      <c r="E43" s="502"/>
      <c r="F43" s="502"/>
      <c r="G43" s="502"/>
      <c r="H43" s="502"/>
      <c r="I43" s="502"/>
      <c r="J43" s="502"/>
      <c r="K43" s="502"/>
      <c r="L43" s="502"/>
      <c r="M43" s="502"/>
      <c r="N43" s="502"/>
      <c r="O43" s="502"/>
      <c r="P43" s="502"/>
      <c r="Q43" s="503"/>
      <c r="R43" s="473"/>
      <c r="S43" s="474"/>
      <c r="T43" s="474"/>
      <c r="U43" s="474"/>
      <c r="V43" s="474"/>
      <c r="W43" s="474"/>
      <c r="X43" s="474"/>
      <c r="Y43" s="474"/>
      <c r="Z43" s="474"/>
      <c r="AA43" s="474"/>
      <c r="AB43" s="476"/>
      <c r="AC43" s="473"/>
      <c r="AD43" s="474"/>
      <c r="AE43" s="474"/>
      <c r="AF43" s="474"/>
      <c r="AG43" s="474"/>
      <c r="AH43" s="474"/>
      <c r="AI43" s="474"/>
      <c r="AJ43" s="474"/>
      <c r="AK43" s="474"/>
      <c r="AL43" s="474"/>
      <c r="AM43" s="300"/>
      <c r="AN43" s="237"/>
      <c r="AO43" s="237"/>
      <c r="AP43" s="237"/>
      <c r="AQ43" s="237"/>
      <c r="AR43" s="237"/>
      <c r="AS43" s="237"/>
      <c r="AT43" s="237"/>
      <c r="AU43" s="237"/>
      <c r="AV43" s="237"/>
      <c r="AW43" s="304"/>
      <c r="AX43" s="126"/>
      <c r="AY43" s="126"/>
    </row>
    <row r="44" spans="2:81" ht="12" customHeight="1" x14ac:dyDescent="0.25">
      <c r="B44" s="498" t="str">
        <f>IF('Informations Entreprise'!$M$37="Gamme GER","84369 - GER Solidaire",IF('Informations Entreprise'!$M$37="Gamme TESORUS","87649 - TESORUS Solidaire",""))</f>
        <v>84369 - GER Solidaire</v>
      </c>
      <c r="C44" s="499"/>
      <c r="D44" s="499"/>
      <c r="E44" s="499"/>
      <c r="F44" s="499"/>
      <c r="G44" s="499"/>
      <c r="H44" s="499"/>
      <c r="I44" s="499"/>
      <c r="J44" s="499"/>
      <c r="K44" s="499"/>
      <c r="L44" s="499"/>
      <c r="M44" s="499"/>
      <c r="N44" s="499"/>
      <c r="O44" s="499"/>
      <c r="P44" s="499"/>
      <c r="Q44" s="500"/>
      <c r="R44" s="471"/>
      <c r="S44" s="472"/>
      <c r="T44" s="472"/>
      <c r="U44" s="472"/>
      <c r="V44" s="472"/>
      <c r="W44" s="472"/>
      <c r="X44" s="472"/>
      <c r="Y44" s="472"/>
      <c r="Z44" s="472"/>
      <c r="AA44" s="472"/>
      <c r="AB44" s="475"/>
      <c r="AC44" s="471"/>
      <c r="AD44" s="472"/>
      <c r="AE44" s="472"/>
      <c r="AF44" s="472"/>
      <c r="AG44" s="472"/>
      <c r="AH44" s="472"/>
      <c r="AI44" s="472"/>
      <c r="AJ44" s="472"/>
      <c r="AK44" s="472"/>
      <c r="AL44" s="472"/>
      <c r="AM44" s="300"/>
      <c r="AN44" s="513"/>
      <c r="AO44" s="514"/>
      <c r="AP44" s="514"/>
      <c r="AQ44" s="514"/>
      <c r="AR44" s="514"/>
      <c r="AS44" s="514"/>
      <c r="AT44" s="514"/>
      <c r="AU44" s="514"/>
      <c r="AV44" s="515"/>
      <c r="AW44" s="305"/>
      <c r="AX44" s="126"/>
      <c r="AY44" s="126"/>
      <c r="BK44" s="139"/>
      <c r="BL44" s="139"/>
      <c r="BM44" s="139"/>
      <c r="BN44" s="139"/>
      <c r="BO44" s="139"/>
      <c r="BP44" s="139"/>
      <c r="BQ44" s="139"/>
      <c r="BR44" s="139"/>
      <c r="BS44" s="139"/>
      <c r="BT44" s="139"/>
      <c r="BU44" s="139"/>
      <c r="BV44" s="139"/>
      <c r="BW44" s="139"/>
      <c r="BX44" s="139"/>
      <c r="BY44" s="139"/>
      <c r="BZ44" s="139"/>
      <c r="CA44" s="139"/>
      <c r="CB44" s="139"/>
      <c r="CC44" s="139"/>
    </row>
    <row r="45" spans="2:81" s="141" customFormat="1" ht="12" customHeight="1" x14ac:dyDescent="0.25">
      <c r="B45" s="501"/>
      <c r="C45" s="502"/>
      <c r="D45" s="502"/>
      <c r="E45" s="502"/>
      <c r="F45" s="502"/>
      <c r="G45" s="502"/>
      <c r="H45" s="502"/>
      <c r="I45" s="502"/>
      <c r="J45" s="502"/>
      <c r="K45" s="502"/>
      <c r="L45" s="502"/>
      <c r="M45" s="502"/>
      <c r="N45" s="502"/>
      <c r="O45" s="502"/>
      <c r="P45" s="502"/>
      <c r="Q45" s="503"/>
      <c r="R45" s="473"/>
      <c r="S45" s="474"/>
      <c r="T45" s="474"/>
      <c r="U45" s="474"/>
      <c r="V45" s="474"/>
      <c r="W45" s="474"/>
      <c r="X45" s="474"/>
      <c r="Y45" s="474"/>
      <c r="Z45" s="474"/>
      <c r="AA45" s="474"/>
      <c r="AB45" s="476"/>
      <c r="AC45" s="473"/>
      <c r="AD45" s="474"/>
      <c r="AE45" s="474"/>
      <c r="AF45" s="474"/>
      <c r="AG45" s="474"/>
      <c r="AH45" s="474"/>
      <c r="AI45" s="474"/>
      <c r="AJ45" s="474"/>
      <c r="AK45" s="474"/>
      <c r="AL45" s="474"/>
      <c r="AM45" s="306"/>
      <c r="AN45" s="516"/>
      <c r="AO45" s="517"/>
      <c r="AP45" s="517"/>
      <c r="AQ45" s="517"/>
      <c r="AR45" s="517"/>
      <c r="AS45" s="517"/>
      <c r="AT45" s="517"/>
      <c r="AU45" s="517"/>
      <c r="AV45" s="518"/>
      <c r="AW45" s="307"/>
      <c r="AX45" s="140"/>
      <c r="AY45" s="140"/>
      <c r="BK45" s="139"/>
      <c r="BL45" s="139"/>
      <c r="BM45" s="139"/>
      <c r="BN45" s="139"/>
      <c r="BO45" s="139"/>
      <c r="BP45" s="139"/>
      <c r="BQ45" s="139"/>
      <c r="BR45" s="139"/>
      <c r="BS45" s="139"/>
      <c r="BT45" s="139"/>
      <c r="BU45" s="139"/>
      <c r="BV45" s="139"/>
      <c r="BW45" s="139"/>
      <c r="BX45" s="139"/>
      <c r="BY45" s="139"/>
      <c r="BZ45" s="139"/>
      <c r="CA45" s="139"/>
      <c r="CB45" s="139"/>
      <c r="CC45" s="139"/>
    </row>
    <row r="46" spans="2:81" ht="12" customHeight="1" x14ac:dyDescent="0.25">
      <c r="B46" s="498" t="s">
        <v>61</v>
      </c>
      <c r="C46" s="499"/>
      <c r="D46" s="499"/>
      <c r="E46" s="499"/>
      <c r="F46" s="499"/>
      <c r="G46" s="499"/>
      <c r="H46" s="499"/>
      <c r="I46" s="499"/>
      <c r="J46" s="499"/>
      <c r="K46" s="499"/>
      <c r="L46" s="499"/>
      <c r="M46" s="499"/>
      <c r="N46" s="499"/>
      <c r="O46" s="499"/>
      <c r="P46" s="499"/>
      <c r="Q46" s="500"/>
      <c r="R46" s="471"/>
      <c r="S46" s="472"/>
      <c r="T46" s="472"/>
      <c r="U46" s="472"/>
      <c r="V46" s="472"/>
      <c r="W46" s="472"/>
      <c r="X46" s="472"/>
      <c r="Y46" s="472"/>
      <c r="Z46" s="472"/>
      <c r="AA46" s="472"/>
      <c r="AB46" s="475"/>
      <c r="AC46" s="471"/>
      <c r="AD46" s="472"/>
      <c r="AE46" s="472"/>
      <c r="AF46" s="472"/>
      <c r="AG46" s="472"/>
      <c r="AH46" s="472"/>
      <c r="AI46" s="472"/>
      <c r="AJ46" s="472"/>
      <c r="AK46" s="472"/>
      <c r="AL46" s="472"/>
      <c r="AM46" s="300"/>
      <c r="AN46" s="237"/>
      <c r="AO46" s="237"/>
      <c r="AP46" s="237"/>
      <c r="AQ46" s="237"/>
      <c r="AR46" s="237"/>
      <c r="AS46" s="237"/>
      <c r="AT46" s="237"/>
      <c r="AU46" s="237"/>
      <c r="AV46" s="237"/>
      <c r="AW46" s="307"/>
      <c r="AX46" s="140"/>
      <c r="AY46" s="140"/>
      <c r="BK46" s="139"/>
      <c r="BL46" s="139"/>
      <c r="BM46" s="139"/>
      <c r="BN46" s="139"/>
      <c r="BO46" s="139"/>
      <c r="BP46" s="139"/>
      <c r="BQ46" s="139"/>
      <c r="BR46" s="139"/>
      <c r="BS46" s="139"/>
      <c r="BT46" s="139"/>
      <c r="BU46" s="139"/>
      <c r="BV46" s="139"/>
      <c r="BW46" s="139"/>
      <c r="BX46" s="139"/>
      <c r="BY46" s="139"/>
      <c r="BZ46" s="139"/>
      <c r="CA46" s="139"/>
      <c r="CB46" s="139"/>
      <c r="CC46" s="139"/>
    </row>
    <row r="47" spans="2:81" ht="12" customHeight="1" x14ac:dyDescent="0.25">
      <c r="B47" s="501"/>
      <c r="C47" s="502"/>
      <c r="D47" s="502"/>
      <c r="E47" s="502"/>
      <c r="F47" s="502"/>
      <c r="G47" s="502"/>
      <c r="H47" s="502"/>
      <c r="I47" s="502"/>
      <c r="J47" s="502"/>
      <c r="K47" s="502"/>
      <c r="L47" s="502"/>
      <c r="M47" s="502"/>
      <c r="N47" s="502"/>
      <c r="O47" s="502"/>
      <c r="P47" s="502"/>
      <c r="Q47" s="503"/>
      <c r="R47" s="473"/>
      <c r="S47" s="474"/>
      <c r="T47" s="474"/>
      <c r="U47" s="474"/>
      <c r="V47" s="474"/>
      <c r="W47" s="474"/>
      <c r="X47" s="474"/>
      <c r="Y47" s="474"/>
      <c r="Z47" s="474"/>
      <c r="AA47" s="474"/>
      <c r="AB47" s="476"/>
      <c r="AC47" s="473"/>
      <c r="AD47" s="474"/>
      <c r="AE47" s="474"/>
      <c r="AF47" s="474"/>
      <c r="AG47" s="474"/>
      <c r="AH47" s="474"/>
      <c r="AI47" s="474"/>
      <c r="AJ47" s="474"/>
      <c r="AK47" s="474"/>
      <c r="AL47" s="474"/>
      <c r="AM47" s="300"/>
      <c r="AN47" s="237"/>
      <c r="AO47" s="237"/>
      <c r="AP47" s="237"/>
      <c r="AQ47" s="237"/>
      <c r="AR47" s="237"/>
      <c r="AS47" s="237"/>
      <c r="AT47" s="237"/>
      <c r="AU47" s="237"/>
      <c r="AV47" s="237"/>
      <c r="AW47" s="307"/>
      <c r="AX47" s="140"/>
      <c r="AY47" s="140"/>
      <c r="BK47" s="139"/>
      <c r="BL47" s="139"/>
      <c r="BM47" s="139"/>
      <c r="BN47" s="139"/>
      <c r="BO47" s="139"/>
      <c r="BP47" s="139"/>
      <c r="BQ47" s="139"/>
      <c r="BR47" s="139"/>
      <c r="BS47" s="139"/>
      <c r="BT47" s="139"/>
      <c r="BU47" s="139"/>
      <c r="BV47" s="139"/>
      <c r="BW47" s="139"/>
      <c r="BX47" s="139"/>
      <c r="BY47" s="139"/>
      <c r="BZ47" s="139"/>
      <c r="CA47" s="139"/>
      <c r="CB47" s="139"/>
      <c r="CC47" s="139"/>
    </row>
    <row r="48" spans="2:81" ht="12" customHeight="1" x14ac:dyDescent="0.25">
      <c r="B48" s="498" t="s">
        <v>62</v>
      </c>
      <c r="C48" s="499"/>
      <c r="D48" s="499"/>
      <c r="E48" s="499"/>
      <c r="F48" s="499"/>
      <c r="G48" s="499"/>
      <c r="H48" s="499"/>
      <c r="I48" s="499"/>
      <c r="J48" s="499"/>
      <c r="K48" s="499"/>
      <c r="L48" s="499"/>
      <c r="M48" s="499"/>
      <c r="N48" s="499"/>
      <c r="O48" s="499"/>
      <c r="P48" s="499"/>
      <c r="Q48" s="500"/>
      <c r="R48" s="471"/>
      <c r="S48" s="472"/>
      <c r="T48" s="472"/>
      <c r="U48" s="472"/>
      <c r="V48" s="472"/>
      <c r="W48" s="472"/>
      <c r="X48" s="472"/>
      <c r="Y48" s="472"/>
      <c r="Z48" s="472"/>
      <c r="AA48" s="472"/>
      <c r="AB48" s="475"/>
      <c r="AC48" s="471"/>
      <c r="AD48" s="472"/>
      <c r="AE48" s="472"/>
      <c r="AF48" s="472"/>
      <c r="AG48" s="472"/>
      <c r="AH48" s="472"/>
      <c r="AI48" s="472"/>
      <c r="AJ48" s="472"/>
      <c r="AK48" s="472"/>
      <c r="AL48" s="472"/>
      <c r="AM48" s="300"/>
      <c r="AN48" s="547" t="str">
        <f>IF(AND($M$15="salarié",$X$86&gt;5418,'Informations Entreprise'!$AM$37="Abondement unilatéral"),"Attention : Pour un Travailleur Salarié, l'abondement unilatéral est plafonné à 5 418,00€. Veuillez revoir le montant à investir.",IF(AND(M$15="Non Salarié",$X$86&gt;6000,'Informations Entreprise'!$AM$37="Abondement unilatéral"),"Attention : Pour un Travailleur Non Salarié, l'abondement unilatéral est plafonné à 6 000,00€. Veuillez revoir le montant à investir."," "))</f>
        <v xml:space="preserve"> </v>
      </c>
      <c r="AO48" s="547"/>
      <c r="AP48" s="547"/>
      <c r="AQ48" s="547"/>
      <c r="AR48" s="547"/>
      <c r="AS48" s="547"/>
      <c r="AT48" s="547"/>
      <c r="AU48" s="547"/>
      <c r="AV48" s="547"/>
      <c r="AW48" s="307"/>
      <c r="AX48" s="140"/>
      <c r="AY48" s="140"/>
      <c r="AZ48" s="140"/>
      <c r="BA48" s="140"/>
      <c r="BB48" s="140"/>
      <c r="BC48" s="140"/>
      <c r="BD48" s="140"/>
      <c r="BE48" s="140"/>
      <c r="BK48" s="139"/>
      <c r="BL48" s="139"/>
      <c r="BM48" s="139"/>
      <c r="BN48" s="139"/>
      <c r="BO48" s="139"/>
      <c r="BP48" s="139"/>
      <c r="BQ48" s="139"/>
      <c r="BR48" s="139"/>
      <c r="BS48" s="139"/>
      <c r="BT48" s="139"/>
      <c r="BU48" s="139"/>
      <c r="BV48" s="139"/>
      <c r="BW48" s="139"/>
      <c r="BX48" s="139"/>
      <c r="BY48" s="139"/>
      <c r="BZ48" s="139"/>
      <c r="CA48" s="139"/>
      <c r="CB48" s="139"/>
      <c r="CC48" s="139"/>
    </row>
    <row r="49" spans="2:81" ht="12" customHeight="1" x14ac:dyDescent="0.2">
      <c r="B49" s="501"/>
      <c r="C49" s="502"/>
      <c r="D49" s="502"/>
      <c r="E49" s="502"/>
      <c r="F49" s="502"/>
      <c r="G49" s="502"/>
      <c r="H49" s="502"/>
      <c r="I49" s="502"/>
      <c r="J49" s="502"/>
      <c r="K49" s="502"/>
      <c r="L49" s="502"/>
      <c r="M49" s="502"/>
      <c r="N49" s="502"/>
      <c r="O49" s="502"/>
      <c r="P49" s="502"/>
      <c r="Q49" s="503"/>
      <c r="R49" s="473"/>
      <c r="S49" s="474"/>
      <c r="T49" s="474"/>
      <c r="U49" s="474"/>
      <c r="V49" s="474"/>
      <c r="W49" s="474"/>
      <c r="X49" s="474"/>
      <c r="Y49" s="474"/>
      <c r="Z49" s="474"/>
      <c r="AA49" s="474"/>
      <c r="AB49" s="476"/>
      <c r="AC49" s="473"/>
      <c r="AD49" s="474"/>
      <c r="AE49" s="474"/>
      <c r="AF49" s="474"/>
      <c r="AG49" s="474"/>
      <c r="AH49" s="474"/>
      <c r="AI49" s="474"/>
      <c r="AJ49" s="474"/>
      <c r="AK49" s="474"/>
      <c r="AL49" s="474"/>
      <c r="AM49" s="300"/>
      <c r="AN49" s="547"/>
      <c r="AO49" s="547"/>
      <c r="AP49" s="547"/>
      <c r="AQ49" s="547"/>
      <c r="AR49" s="547"/>
      <c r="AS49" s="547"/>
      <c r="AT49" s="547"/>
      <c r="AU49" s="547"/>
      <c r="AV49" s="547"/>
      <c r="AW49" s="307"/>
      <c r="AX49" s="142"/>
      <c r="AY49" s="143"/>
      <c r="AZ49" s="143"/>
      <c r="BA49" s="143"/>
      <c r="BB49" s="140"/>
      <c r="BC49" s="140"/>
      <c r="BD49" s="140"/>
      <c r="BE49" s="140"/>
      <c r="BK49" s="139"/>
      <c r="BL49" s="139"/>
      <c r="BM49" s="139"/>
      <c r="BN49" s="139"/>
      <c r="BO49" s="139"/>
      <c r="BP49" s="139"/>
      <c r="BQ49" s="139"/>
      <c r="BR49" s="139"/>
      <c r="BS49" s="139"/>
      <c r="BT49" s="139"/>
      <c r="BU49" s="139"/>
      <c r="BV49" s="139"/>
      <c r="BW49" s="139"/>
      <c r="BX49" s="139"/>
      <c r="BY49" s="139"/>
      <c r="BZ49" s="139"/>
      <c r="CA49" s="139"/>
      <c r="CB49" s="139"/>
      <c r="CC49" s="139"/>
    </row>
    <row r="50" spans="2:81" ht="12" customHeight="1" x14ac:dyDescent="0.2">
      <c r="B50" s="498" t="s">
        <v>63</v>
      </c>
      <c r="C50" s="499"/>
      <c r="D50" s="499"/>
      <c r="E50" s="499"/>
      <c r="F50" s="499"/>
      <c r="G50" s="499"/>
      <c r="H50" s="499"/>
      <c r="I50" s="499"/>
      <c r="J50" s="499"/>
      <c r="K50" s="499"/>
      <c r="L50" s="499"/>
      <c r="M50" s="499"/>
      <c r="N50" s="499"/>
      <c r="O50" s="499"/>
      <c r="P50" s="499"/>
      <c r="Q50" s="500"/>
      <c r="R50" s="471"/>
      <c r="S50" s="472"/>
      <c r="T50" s="472"/>
      <c r="U50" s="472"/>
      <c r="V50" s="472"/>
      <c r="W50" s="472"/>
      <c r="X50" s="472"/>
      <c r="Y50" s="472"/>
      <c r="Z50" s="472"/>
      <c r="AA50" s="472"/>
      <c r="AB50" s="475"/>
      <c r="AC50" s="471"/>
      <c r="AD50" s="472"/>
      <c r="AE50" s="472"/>
      <c r="AF50" s="472"/>
      <c r="AG50" s="472"/>
      <c r="AH50" s="472"/>
      <c r="AI50" s="472"/>
      <c r="AJ50" s="472"/>
      <c r="AK50" s="472"/>
      <c r="AL50" s="472"/>
      <c r="AM50" s="300"/>
      <c r="AN50" s="547"/>
      <c r="AO50" s="547"/>
      <c r="AP50" s="547"/>
      <c r="AQ50" s="547"/>
      <c r="AR50" s="547"/>
      <c r="AS50" s="547"/>
      <c r="AT50" s="547"/>
      <c r="AU50" s="547"/>
      <c r="AV50" s="547"/>
      <c r="AW50" s="307"/>
      <c r="AX50" s="143"/>
      <c r="AZ50" s="144"/>
      <c r="BA50" s="144"/>
      <c r="BB50" s="144"/>
      <c r="BC50" s="144"/>
      <c r="BD50" s="144"/>
      <c r="BE50" s="144"/>
      <c r="BF50" s="144"/>
      <c r="BG50" s="144"/>
      <c r="BH50" s="144"/>
      <c r="BI50" s="144"/>
      <c r="BK50" s="139"/>
      <c r="BL50" s="139"/>
      <c r="BM50" s="139"/>
      <c r="BN50" s="139"/>
      <c r="BO50" s="139"/>
      <c r="BP50" s="139"/>
      <c r="BQ50" s="139"/>
      <c r="BR50" s="139"/>
      <c r="BS50" s="139"/>
      <c r="BT50" s="139"/>
      <c r="BU50" s="139"/>
      <c r="BV50" s="139"/>
      <c r="BW50" s="139"/>
      <c r="BX50" s="139"/>
      <c r="BY50" s="139"/>
      <c r="BZ50" s="139"/>
      <c r="CA50" s="139"/>
      <c r="CB50" s="139"/>
      <c r="CC50" s="139"/>
    </row>
    <row r="51" spans="2:81" ht="12" customHeight="1" x14ac:dyDescent="0.25">
      <c r="B51" s="501"/>
      <c r="C51" s="502"/>
      <c r="D51" s="502"/>
      <c r="E51" s="502"/>
      <c r="F51" s="502"/>
      <c r="G51" s="502"/>
      <c r="H51" s="502"/>
      <c r="I51" s="502"/>
      <c r="J51" s="502"/>
      <c r="K51" s="502"/>
      <c r="L51" s="502"/>
      <c r="M51" s="502"/>
      <c r="N51" s="502"/>
      <c r="O51" s="502"/>
      <c r="P51" s="502"/>
      <c r="Q51" s="503"/>
      <c r="R51" s="473"/>
      <c r="S51" s="474"/>
      <c r="T51" s="474"/>
      <c r="U51" s="474"/>
      <c r="V51" s="474"/>
      <c r="W51" s="474"/>
      <c r="X51" s="474"/>
      <c r="Y51" s="474"/>
      <c r="Z51" s="474"/>
      <c r="AA51" s="474"/>
      <c r="AB51" s="476"/>
      <c r="AC51" s="473"/>
      <c r="AD51" s="474"/>
      <c r="AE51" s="474"/>
      <c r="AF51" s="474"/>
      <c r="AG51" s="474"/>
      <c r="AH51" s="474"/>
      <c r="AI51" s="474"/>
      <c r="AJ51" s="474"/>
      <c r="AK51" s="474"/>
      <c r="AL51" s="474"/>
      <c r="AM51" s="300"/>
      <c r="AN51" s="547"/>
      <c r="AO51" s="547"/>
      <c r="AP51" s="547"/>
      <c r="AQ51" s="547"/>
      <c r="AR51" s="547"/>
      <c r="AS51" s="547"/>
      <c r="AT51" s="547"/>
      <c r="AU51" s="547"/>
      <c r="AV51" s="547"/>
      <c r="AW51" s="307"/>
      <c r="AX51" s="140"/>
      <c r="AZ51" s="145"/>
      <c r="BA51" s="145"/>
      <c r="BB51" s="145"/>
      <c r="BC51" s="145"/>
      <c r="BD51" s="145"/>
      <c r="BE51" s="145"/>
      <c r="BF51" s="145"/>
      <c r="BG51" s="144"/>
      <c r="BH51" s="144"/>
      <c r="BI51" s="144"/>
      <c r="BK51" s="139"/>
      <c r="BL51" s="139"/>
      <c r="BM51" s="139"/>
      <c r="BN51" s="139"/>
      <c r="BO51" s="139"/>
      <c r="BP51" s="139"/>
      <c r="BQ51" s="139"/>
      <c r="BR51" s="139"/>
      <c r="BS51" s="139"/>
      <c r="BT51" s="139"/>
      <c r="BU51" s="139"/>
      <c r="BV51" s="139"/>
      <c r="BW51" s="139"/>
      <c r="BX51" s="139"/>
      <c r="BY51" s="139"/>
      <c r="BZ51" s="139"/>
      <c r="CA51" s="139"/>
      <c r="CB51" s="139"/>
      <c r="CC51" s="139"/>
    </row>
    <row r="52" spans="2:81" ht="12" customHeight="1" x14ac:dyDescent="0.25">
      <c r="B52" s="487"/>
      <c r="C52" s="548"/>
      <c r="D52" s="548"/>
      <c r="E52" s="548"/>
      <c r="F52" s="548"/>
      <c r="G52" s="548"/>
      <c r="H52" s="548"/>
      <c r="I52" s="548"/>
      <c r="J52" s="548"/>
      <c r="K52" s="548"/>
      <c r="L52" s="548"/>
      <c r="M52" s="548"/>
      <c r="N52" s="548"/>
      <c r="O52" s="548"/>
      <c r="P52" s="548"/>
      <c r="Q52" s="549"/>
      <c r="R52" s="471"/>
      <c r="S52" s="472"/>
      <c r="T52" s="472"/>
      <c r="U52" s="472"/>
      <c r="V52" s="472"/>
      <c r="W52" s="472"/>
      <c r="X52" s="472"/>
      <c r="Y52" s="472"/>
      <c r="Z52" s="472"/>
      <c r="AA52" s="472"/>
      <c r="AB52" s="475"/>
      <c r="AC52" s="471"/>
      <c r="AD52" s="472"/>
      <c r="AE52" s="472"/>
      <c r="AF52" s="472"/>
      <c r="AG52" s="472"/>
      <c r="AH52" s="472"/>
      <c r="AI52" s="472"/>
      <c r="AJ52" s="472"/>
      <c r="AK52" s="472"/>
      <c r="AL52" s="472"/>
      <c r="AM52" s="300"/>
      <c r="AN52" s="547"/>
      <c r="AO52" s="547"/>
      <c r="AP52" s="547"/>
      <c r="AQ52" s="547"/>
      <c r="AR52" s="547"/>
      <c r="AS52" s="547"/>
      <c r="AT52" s="547"/>
      <c r="AU52" s="547"/>
      <c r="AV52" s="547"/>
      <c r="AW52" s="307"/>
      <c r="AX52" s="140"/>
      <c r="AZ52" s="144"/>
      <c r="BA52" s="144"/>
      <c r="BB52" s="144"/>
      <c r="BC52" s="144"/>
      <c r="BD52" s="144"/>
      <c r="BE52" s="144"/>
      <c r="BF52" s="144"/>
      <c r="BG52" s="144"/>
      <c r="BH52" s="144"/>
      <c r="BI52" s="144"/>
    </row>
    <row r="53" spans="2:81" ht="12" customHeight="1" x14ac:dyDescent="0.25">
      <c r="B53" s="550"/>
      <c r="C53" s="551"/>
      <c r="D53" s="551"/>
      <c r="E53" s="551"/>
      <c r="F53" s="551"/>
      <c r="G53" s="551"/>
      <c r="H53" s="551"/>
      <c r="I53" s="551"/>
      <c r="J53" s="551"/>
      <c r="K53" s="551"/>
      <c r="L53" s="551"/>
      <c r="M53" s="551"/>
      <c r="N53" s="551"/>
      <c r="O53" s="551"/>
      <c r="P53" s="551"/>
      <c r="Q53" s="552"/>
      <c r="R53" s="473"/>
      <c r="S53" s="474"/>
      <c r="T53" s="474"/>
      <c r="U53" s="474"/>
      <c r="V53" s="474"/>
      <c r="W53" s="474"/>
      <c r="X53" s="474"/>
      <c r="Y53" s="474"/>
      <c r="Z53" s="474"/>
      <c r="AA53" s="474"/>
      <c r="AB53" s="476"/>
      <c r="AC53" s="473"/>
      <c r="AD53" s="474"/>
      <c r="AE53" s="474"/>
      <c r="AF53" s="474"/>
      <c r="AG53" s="474"/>
      <c r="AH53" s="474"/>
      <c r="AI53" s="474"/>
      <c r="AJ53" s="474"/>
      <c r="AK53" s="474"/>
      <c r="AL53" s="474"/>
      <c r="AM53" s="300"/>
      <c r="AN53" s="547"/>
      <c r="AO53" s="547"/>
      <c r="AP53" s="547"/>
      <c r="AQ53" s="547"/>
      <c r="AR53" s="547"/>
      <c r="AS53" s="547"/>
      <c r="AT53" s="547"/>
      <c r="AU53" s="547"/>
      <c r="AV53" s="547"/>
      <c r="AW53" s="307"/>
      <c r="AX53" s="140"/>
      <c r="AZ53" s="144"/>
      <c r="BA53" s="144"/>
      <c r="BB53" s="144"/>
      <c r="BC53" s="144"/>
      <c r="BD53" s="144"/>
      <c r="BE53" s="144"/>
      <c r="BF53" s="144"/>
      <c r="BG53" s="144"/>
      <c r="BH53" s="144"/>
      <c r="BI53" s="144"/>
    </row>
    <row r="54" spans="2:81" ht="12" customHeight="1" x14ac:dyDescent="0.25">
      <c r="B54" s="487"/>
      <c r="C54" s="548"/>
      <c r="D54" s="548"/>
      <c r="E54" s="548"/>
      <c r="F54" s="548"/>
      <c r="G54" s="548"/>
      <c r="H54" s="548"/>
      <c r="I54" s="548"/>
      <c r="J54" s="548"/>
      <c r="K54" s="548"/>
      <c r="L54" s="548"/>
      <c r="M54" s="548"/>
      <c r="N54" s="548"/>
      <c r="O54" s="548"/>
      <c r="P54" s="548"/>
      <c r="Q54" s="549"/>
      <c r="R54" s="471"/>
      <c r="S54" s="472"/>
      <c r="T54" s="472"/>
      <c r="U54" s="472"/>
      <c r="V54" s="472"/>
      <c r="W54" s="472"/>
      <c r="X54" s="472"/>
      <c r="Y54" s="472"/>
      <c r="Z54" s="472"/>
      <c r="AA54" s="472"/>
      <c r="AB54" s="475"/>
      <c r="AC54" s="471"/>
      <c r="AD54" s="472"/>
      <c r="AE54" s="472"/>
      <c r="AF54" s="472"/>
      <c r="AG54" s="472"/>
      <c r="AH54" s="472"/>
      <c r="AI54" s="472"/>
      <c r="AJ54" s="472"/>
      <c r="AK54" s="472"/>
      <c r="AL54" s="472"/>
      <c r="AM54" s="300"/>
      <c r="AN54" s="547"/>
      <c r="AO54" s="547"/>
      <c r="AP54" s="547"/>
      <c r="AQ54" s="547"/>
      <c r="AR54" s="547"/>
      <c r="AS54" s="547"/>
      <c r="AT54" s="547"/>
      <c r="AU54" s="547"/>
      <c r="AV54" s="547"/>
      <c r="AW54" s="307"/>
      <c r="AX54" s="140"/>
      <c r="AZ54" s="144"/>
      <c r="BA54" s="144"/>
      <c r="BB54" s="144"/>
      <c r="BC54" s="144"/>
      <c r="BD54" s="144"/>
      <c r="BE54" s="144"/>
      <c r="BF54" s="144"/>
      <c r="BG54" s="144"/>
      <c r="BH54" s="144"/>
      <c r="BI54" s="144"/>
    </row>
    <row r="55" spans="2:81" ht="12" customHeight="1" x14ac:dyDescent="0.25">
      <c r="B55" s="550"/>
      <c r="C55" s="551"/>
      <c r="D55" s="551"/>
      <c r="E55" s="551"/>
      <c r="F55" s="551"/>
      <c r="G55" s="551"/>
      <c r="H55" s="551"/>
      <c r="I55" s="551"/>
      <c r="J55" s="551"/>
      <c r="K55" s="551"/>
      <c r="L55" s="551"/>
      <c r="M55" s="551"/>
      <c r="N55" s="551"/>
      <c r="O55" s="551"/>
      <c r="P55" s="551"/>
      <c r="Q55" s="552"/>
      <c r="R55" s="473"/>
      <c r="S55" s="474"/>
      <c r="T55" s="474"/>
      <c r="U55" s="474"/>
      <c r="V55" s="474"/>
      <c r="W55" s="474"/>
      <c r="X55" s="474"/>
      <c r="Y55" s="474"/>
      <c r="Z55" s="474"/>
      <c r="AA55" s="474"/>
      <c r="AB55" s="476"/>
      <c r="AC55" s="473"/>
      <c r="AD55" s="474"/>
      <c r="AE55" s="474"/>
      <c r="AF55" s="474"/>
      <c r="AG55" s="474"/>
      <c r="AH55" s="474"/>
      <c r="AI55" s="474"/>
      <c r="AJ55" s="474"/>
      <c r="AK55" s="474"/>
      <c r="AL55" s="474"/>
      <c r="AM55" s="300"/>
      <c r="AN55" s="547"/>
      <c r="AO55" s="547"/>
      <c r="AP55" s="547"/>
      <c r="AQ55" s="547"/>
      <c r="AR55" s="547"/>
      <c r="AS55" s="547"/>
      <c r="AT55" s="547"/>
      <c r="AU55" s="547"/>
      <c r="AV55" s="547"/>
      <c r="AW55" s="307"/>
      <c r="AX55" s="140"/>
      <c r="AZ55" s="146">
        <f>SUM(R22:AB65)</f>
        <v>0</v>
      </c>
      <c r="BA55" s="144"/>
      <c r="BB55" s="144"/>
      <c r="BC55" s="144"/>
      <c r="BD55" s="144"/>
      <c r="BE55" s="144"/>
      <c r="BF55" s="144"/>
      <c r="BG55" s="144"/>
      <c r="BH55" s="144"/>
      <c r="BI55" s="144"/>
    </row>
    <row r="56" spans="2:81" ht="12" customHeight="1" x14ac:dyDescent="0.2">
      <c r="B56" s="483"/>
      <c r="C56" s="484"/>
      <c r="D56" s="484"/>
      <c r="E56" s="484"/>
      <c r="F56" s="484"/>
      <c r="G56" s="484"/>
      <c r="H56" s="484"/>
      <c r="I56" s="484"/>
      <c r="J56" s="484"/>
      <c r="K56" s="484"/>
      <c r="L56" s="484"/>
      <c r="M56" s="484"/>
      <c r="N56" s="484"/>
      <c r="O56" s="484"/>
      <c r="P56" s="484"/>
      <c r="Q56" s="484"/>
      <c r="R56" s="471"/>
      <c r="S56" s="472"/>
      <c r="T56" s="472"/>
      <c r="U56" s="472"/>
      <c r="V56" s="472"/>
      <c r="W56" s="472"/>
      <c r="X56" s="472"/>
      <c r="Y56" s="472"/>
      <c r="Z56" s="472"/>
      <c r="AA56" s="472"/>
      <c r="AB56" s="475"/>
      <c r="AC56" s="471"/>
      <c r="AD56" s="472"/>
      <c r="AE56" s="472"/>
      <c r="AF56" s="472"/>
      <c r="AG56" s="472"/>
      <c r="AH56" s="472"/>
      <c r="AI56" s="472"/>
      <c r="AJ56" s="472"/>
      <c r="AK56" s="472"/>
      <c r="AL56" s="472"/>
      <c r="AM56" s="300"/>
      <c r="AN56" s="547"/>
      <c r="AO56" s="547"/>
      <c r="AP56" s="547"/>
      <c r="AQ56" s="547"/>
      <c r="AR56" s="547"/>
      <c r="AS56" s="547"/>
      <c r="AT56" s="547"/>
      <c r="AU56" s="547"/>
      <c r="AV56" s="547"/>
      <c r="AW56" s="307"/>
      <c r="AX56" s="140"/>
      <c r="AY56" s="142"/>
      <c r="AZ56" s="147"/>
      <c r="BA56" s="147"/>
      <c r="BB56" s="147"/>
      <c r="BC56" s="147"/>
      <c r="BD56" s="148"/>
      <c r="BE56" s="148"/>
      <c r="BF56" s="148"/>
      <c r="BG56" s="148"/>
      <c r="BH56" s="148"/>
      <c r="BI56" s="148"/>
      <c r="BJ56" s="140"/>
    </row>
    <row r="57" spans="2:81" ht="12" customHeight="1" x14ac:dyDescent="0.25">
      <c r="B57" s="485"/>
      <c r="C57" s="486"/>
      <c r="D57" s="486"/>
      <c r="E57" s="486"/>
      <c r="F57" s="486"/>
      <c r="G57" s="486"/>
      <c r="H57" s="486"/>
      <c r="I57" s="486"/>
      <c r="J57" s="486"/>
      <c r="K57" s="486"/>
      <c r="L57" s="486"/>
      <c r="M57" s="486"/>
      <c r="N57" s="486"/>
      <c r="O57" s="486"/>
      <c r="P57" s="486"/>
      <c r="Q57" s="486"/>
      <c r="R57" s="473"/>
      <c r="S57" s="474"/>
      <c r="T57" s="474"/>
      <c r="U57" s="474"/>
      <c r="V57" s="474"/>
      <c r="W57" s="474"/>
      <c r="X57" s="474"/>
      <c r="Y57" s="474"/>
      <c r="Z57" s="474"/>
      <c r="AA57" s="474"/>
      <c r="AB57" s="476"/>
      <c r="AC57" s="473"/>
      <c r="AD57" s="474"/>
      <c r="AE57" s="474"/>
      <c r="AF57" s="474"/>
      <c r="AG57" s="474"/>
      <c r="AH57" s="474"/>
      <c r="AI57" s="474"/>
      <c r="AJ57" s="474"/>
      <c r="AK57" s="474"/>
      <c r="AL57" s="474"/>
      <c r="AM57" s="300"/>
      <c r="AN57" s="547"/>
      <c r="AO57" s="547"/>
      <c r="AP57" s="547"/>
      <c r="AQ57" s="547"/>
      <c r="AR57" s="547"/>
      <c r="AS57" s="547"/>
      <c r="AT57" s="547"/>
      <c r="AU57" s="547"/>
      <c r="AV57" s="547"/>
      <c r="AW57" s="307"/>
      <c r="AX57" s="140"/>
      <c r="AY57" s="140"/>
      <c r="AZ57" s="477"/>
      <c r="BA57" s="477"/>
      <c r="BB57" s="477"/>
      <c r="BC57" s="477"/>
      <c r="BD57" s="477"/>
      <c r="BE57" s="477"/>
      <c r="BF57" s="477"/>
      <c r="BG57" s="477"/>
      <c r="BH57" s="477"/>
      <c r="BI57" s="477"/>
    </row>
    <row r="58" spans="2:81" ht="12" customHeight="1" x14ac:dyDescent="0.25">
      <c r="B58" s="483"/>
      <c r="C58" s="484"/>
      <c r="D58" s="484"/>
      <c r="E58" s="484"/>
      <c r="F58" s="484"/>
      <c r="G58" s="484"/>
      <c r="H58" s="484"/>
      <c r="I58" s="484"/>
      <c r="J58" s="484"/>
      <c r="K58" s="484"/>
      <c r="L58" s="484"/>
      <c r="M58" s="484"/>
      <c r="N58" s="484"/>
      <c r="O58" s="484"/>
      <c r="P58" s="484"/>
      <c r="Q58" s="484"/>
      <c r="R58" s="471"/>
      <c r="S58" s="472"/>
      <c r="T58" s="472"/>
      <c r="U58" s="472"/>
      <c r="V58" s="472"/>
      <c r="W58" s="472"/>
      <c r="X58" s="472"/>
      <c r="Y58" s="472"/>
      <c r="Z58" s="472"/>
      <c r="AA58" s="472"/>
      <c r="AB58" s="475"/>
      <c r="AC58" s="471"/>
      <c r="AD58" s="472"/>
      <c r="AE58" s="472"/>
      <c r="AF58" s="472"/>
      <c r="AG58" s="472"/>
      <c r="AH58" s="472"/>
      <c r="AI58" s="472"/>
      <c r="AJ58" s="472"/>
      <c r="AK58" s="472"/>
      <c r="AL58" s="472"/>
      <c r="AM58" s="300"/>
      <c r="AN58" s="547"/>
      <c r="AO58" s="547"/>
      <c r="AP58" s="547"/>
      <c r="AQ58" s="547"/>
      <c r="AR58" s="547"/>
      <c r="AS58" s="547"/>
      <c r="AT58" s="547"/>
      <c r="AU58" s="547"/>
      <c r="AV58" s="547"/>
      <c r="AW58" s="309"/>
      <c r="AY58" s="140"/>
      <c r="AZ58" s="146">
        <f>SUM(AC22:AL65)+AN30</f>
        <v>0</v>
      </c>
      <c r="BA58" s="144"/>
      <c r="BB58" s="144"/>
      <c r="BC58" s="144"/>
      <c r="BD58" s="144"/>
      <c r="BE58" s="144"/>
      <c r="BF58" s="144"/>
      <c r="BG58" s="144"/>
      <c r="BH58" s="144"/>
      <c r="BI58" s="144"/>
    </row>
    <row r="59" spans="2:81" ht="12" customHeight="1" x14ac:dyDescent="0.2">
      <c r="B59" s="485"/>
      <c r="C59" s="486"/>
      <c r="D59" s="486"/>
      <c r="E59" s="486"/>
      <c r="F59" s="486"/>
      <c r="G59" s="486"/>
      <c r="H59" s="486"/>
      <c r="I59" s="486"/>
      <c r="J59" s="486"/>
      <c r="K59" s="486"/>
      <c r="L59" s="486"/>
      <c r="M59" s="486"/>
      <c r="N59" s="486"/>
      <c r="O59" s="486"/>
      <c r="P59" s="486"/>
      <c r="Q59" s="486"/>
      <c r="R59" s="473"/>
      <c r="S59" s="474"/>
      <c r="T59" s="474"/>
      <c r="U59" s="474"/>
      <c r="V59" s="474"/>
      <c r="W59" s="474"/>
      <c r="X59" s="474"/>
      <c r="Y59" s="474"/>
      <c r="Z59" s="474"/>
      <c r="AA59" s="474"/>
      <c r="AB59" s="476"/>
      <c r="AC59" s="473"/>
      <c r="AD59" s="474"/>
      <c r="AE59" s="474"/>
      <c r="AF59" s="474"/>
      <c r="AG59" s="474"/>
      <c r="AH59" s="474"/>
      <c r="AI59" s="474"/>
      <c r="AJ59" s="474"/>
      <c r="AK59" s="474"/>
      <c r="AL59" s="474"/>
      <c r="AM59" s="300"/>
      <c r="AN59" s="547"/>
      <c r="AO59" s="547"/>
      <c r="AP59" s="547"/>
      <c r="AQ59" s="547"/>
      <c r="AR59" s="547"/>
      <c r="AS59" s="547"/>
      <c r="AT59" s="547"/>
      <c r="AU59" s="547"/>
      <c r="AV59" s="547"/>
      <c r="AW59" s="309"/>
      <c r="AX59" s="142"/>
      <c r="AY59" s="140"/>
      <c r="AZ59" s="477" t="e" cm="1">
        <f t="array" ref="AZ59">SUM(AC22:AL65+AN30)</f>
        <v>#VALUE!</v>
      </c>
      <c r="BA59" s="478"/>
      <c r="BB59" s="478"/>
      <c r="BC59" s="478"/>
      <c r="BD59" s="478"/>
      <c r="BE59" s="478"/>
      <c r="BF59" s="478"/>
      <c r="BG59" s="478"/>
      <c r="BH59" s="144"/>
      <c r="BI59" s="144"/>
    </row>
    <row r="60" spans="2:81" ht="12" customHeight="1" x14ac:dyDescent="0.2">
      <c r="B60" s="483"/>
      <c r="C60" s="484"/>
      <c r="D60" s="484"/>
      <c r="E60" s="484"/>
      <c r="F60" s="484"/>
      <c r="G60" s="484"/>
      <c r="H60" s="484"/>
      <c r="I60" s="484"/>
      <c r="J60" s="484"/>
      <c r="K60" s="484"/>
      <c r="L60" s="484"/>
      <c r="M60" s="484"/>
      <c r="N60" s="484"/>
      <c r="O60" s="484"/>
      <c r="P60" s="484"/>
      <c r="Q60" s="484"/>
      <c r="R60" s="471"/>
      <c r="S60" s="472"/>
      <c r="T60" s="472"/>
      <c r="U60" s="472"/>
      <c r="V60" s="472"/>
      <c r="W60" s="472"/>
      <c r="X60" s="472"/>
      <c r="Y60" s="472"/>
      <c r="Z60" s="472"/>
      <c r="AA60" s="472"/>
      <c r="AB60" s="475"/>
      <c r="AC60" s="471"/>
      <c r="AD60" s="472"/>
      <c r="AE60" s="472"/>
      <c r="AF60" s="472"/>
      <c r="AG60" s="472"/>
      <c r="AH60" s="472"/>
      <c r="AI60" s="472"/>
      <c r="AJ60" s="472"/>
      <c r="AK60" s="472"/>
      <c r="AL60" s="472"/>
      <c r="AM60" s="300"/>
      <c r="AN60" s="547"/>
      <c r="AO60" s="547"/>
      <c r="AP60" s="547"/>
      <c r="AQ60" s="547"/>
      <c r="AR60" s="547"/>
      <c r="AS60" s="547"/>
      <c r="AT60" s="547"/>
      <c r="AU60" s="547"/>
      <c r="AV60" s="547"/>
      <c r="AW60" s="309"/>
      <c r="AX60" s="142"/>
      <c r="AY60" s="140"/>
      <c r="AZ60" s="140"/>
    </row>
    <row r="61" spans="2:81" ht="12" customHeight="1" x14ac:dyDescent="0.2">
      <c r="B61" s="485"/>
      <c r="C61" s="486"/>
      <c r="D61" s="486"/>
      <c r="E61" s="486"/>
      <c r="F61" s="486"/>
      <c r="G61" s="486"/>
      <c r="H61" s="486"/>
      <c r="I61" s="486"/>
      <c r="J61" s="486"/>
      <c r="K61" s="486"/>
      <c r="L61" s="486"/>
      <c r="M61" s="486"/>
      <c r="N61" s="486"/>
      <c r="O61" s="486"/>
      <c r="P61" s="486"/>
      <c r="Q61" s="486"/>
      <c r="R61" s="473"/>
      <c r="S61" s="474"/>
      <c r="T61" s="474"/>
      <c r="U61" s="474"/>
      <c r="V61" s="474"/>
      <c r="W61" s="474"/>
      <c r="X61" s="474"/>
      <c r="Y61" s="474"/>
      <c r="Z61" s="474"/>
      <c r="AA61" s="474"/>
      <c r="AB61" s="476"/>
      <c r="AC61" s="473"/>
      <c r="AD61" s="474"/>
      <c r="AE61" s="474"/>
      <c r="AF61" s="474"/>
      <c r="AG61" s="474"/>
      <c r="AH61" s="474"/>
      <c r="AI61" s="474"/>
      <c r="AJ61" s="474"/>
      <c r="AK61" s="474"/>
      <c r="AL61" s="474"/>
      <c r="AM61" s="300"/>
      <c r="AN61" s="547"/>
      <c r="AO61" s="547"/>
      <c r="AP61" s="547"/>
      <c r="AQ61" s="547"/>
      <c r="AR61" s="547"/>
      <c r="AS61" s="547"/>
      <c r="AT61" s="547"/>
      <c r="AU61" s="547"/>
      <c r="AV61" s="547"/>
      <c r="AW61" s="309"/>
      <c r="AX61" s="142"/>
      <c r="AY61" s="140"/>
      <c r="AZ61" s="140"/>
    </row>
    <row r="62" spans="2:81" ht="12" customHeight="1" x14ac:dyDescent="0.2">
      <c r="B62" s="483"/>
      <c r="C62" s="484"/>
      <c r="D62" s="484"/>
      <c r="E62" s="484"/>
      <c r="F62" s="484"/>
      <c r="G62" s="484"/>
      <c r="H62" s="484"/>
      <c r="I62" s="484"/>
      <c r="J62" s="484"/>
      <c r="K62" s="484"/>
      <c r="L62" s="484"/>
      <c r="M62" s="484"/>
      <c r="N62" s="484"/>
      <c r="O62" s="484"/>
      <c r="P62" s="484"/>
      <c r="Q62" s="484"/>
      <c r="R62" s="471"/>
      <c r="S62" s="472"/>
      <c r="T62" s="472"/>
      <c r="U62" s="472"/>
      <c r="V62" s="472"/>
      <c r="W62" s="472"/>
      <c r="X62" s="472"/>
      <c r="Y62" s="472"/>
      <c r="Z62" s="472"/>
      <c r="AA62" s="472"/>
      <c r="AB62" s="475"/>
      <c r="AC62" s="471"/>
      <c r="AD62" s="472"/>
      <c r="AE62" s="472"/>
      <c r="AF62" s="472"/>
      <c r="AG62" s="472"/>
      <c r="AH62" s="472"/>
      <c r="AI62" s="472"/>
      <c r="AJ62" s="472"/>
      <c r="AK62" s="472"/>
      <c r="AL62" s="472"/>
      <c r="AM62" s="300"/>
      <c r="AN62" s="547"/>
      <c r="AO62" s="547"/>
      <c r="AP62" s="547"/>
      <c r="AQ62" s="547"/>
      <c r="AR62" s="547"/>
      <c r="AS62" s="547"/>
      <c r="AT62" s="547"/>
      <c r="AU62" s="547"/>
      <c r="AV62" s="547"/>
      <c r="AW62" s="309"/>
      <c r="AX62" s="142"/>
      <c r="AY62" s="140"/>
      <c r="AZ62" s="140"/>
    </row>
    <row r="63" spans="2:81" ht="12" customHeight="1" x14ac:dyDescent="0.2">
      <c r="B63" s="485"/>
      <c r="C63" s="486"/>
      <c r="D63" s="486"/>
      <c r="E63" s="486"/>
      <c r="F63" s="486"/>
      <c r="G63" s="486"/>
      <c r="H63" s="486"/>
      <c r="I63" s="486"/>
      <c r="J63" s="486"/>
      <c r="K63" s="486"/>
      <c r="L63" s="486"/>
      <c r="M63" s="486"/>
      <c r="N63" s="486"/>
      <c r="O63" s="486"/>
      <c r="P63" s="486"/>
      <c r="Q63" s="486"/>
      <c r="R63" s="473"/>
      <c r="S63" s="474"/>
      <c r="T63" s="474"/>
      <c r="U63" s="474"/>
      <c r="V63" s="474"/>
      <c r="W63" s="474"/>
      <c r="X63" s="474"/>
      <c r="Y63" s="474"/>
      <c r="Z63" s="474"/>
      <c r="AA63" s="474"/>
      <c r="AB63" s="476"/>
      <c r="AC63" s="473"/>
      <c r="AD63" s="474"/>
      <c r="AE63" s="474"/>
      <c r="AF63" s="474"/>
      <c r="AG63" s="474"/>
      <c r="AH63" s="474"/>
      <c r="AI63" s="474"/>
      <c r="AJ63" s="474"/>
      <c r="AK63" s="474"/>
      <c r="AL63" s="474"/>
      <c r="AM63" s="300"/>
      <c r="AN63" s="547"/>
      <c r="AO63" s="547"/>
      <c r="AP63" s="547"/>
      <c r="AQ63" s="547"/>
      <c r="AR63" s="547"/>
      <c r="AS63" s="547"/>
      <c r="AT63" s="547"/>
      <c r="AU63" s="547"/>
      <c r="AV63" s="547"/>
      <c r="AW63" s="309"/>
      <c r="AX63" s="142"/>
      <c r="AY63" s="140"/>
      <c r="AZ63" s="140"/>
    </row>
    <row r="64" spans="2:81" ht="12" customHeight="1" x14ac:dyDescent="0.2">
      <c r="B64" s="487"/>
      <c r="C64" s="488"/>
      <c r="D64" s="488"/>
      <c r="E64" s="488"/>
      <c r="F64" s="488"/>
      <c r="G64" s="488"/>
      <c r="H64" s="488"/>
      <c r="I64" s="488"/>
      <c r="J64" s="488"/>
      <c r="K64" s="488"/>
      <c r="L64" s="488"/>
      <c r="M64" s="488"/>
      <c r="N64" s="488"/>
      <c r="O64" s="488"/>
      <c r="P64" s="488"/>
      <c r="Q64" s="488"/>
      <c r="R64" s="471"/>
      <c r="S64" s="472"/>
      <c r="T64" s="472"/>
      <c r="U64" s="472"/>
      <c r="V64" s="472"/>
      <c r="W64" s="472"/>
      <c r="X64" s="472"/>
      <c r="Y64" s="472"/>
      <c r="Z64" s="472"/>
      <c r="AA64" s="472"/>
      <c r="AB64" s="475"/>
      <c r="AC64" s="471"/>
      <c r="AD64" s="472"/>
      <c r="AE64" s="472"/>
      <c r="AF64" s="472"/>
      <c r="AG64" s="472"/>
      <c r="AH64" s="472"/>
      <c r="AI64" s="472"/>
      <c r="AJ64" s="472"/>
      <c r="AK64" s="472"/>
      <c r="AL64" s="472"/>
      <c r="AM64" s="300"/>
      <c r="AN64" s="547"/>
      <c r="AO64" s="547"/>
      <c r="AP64" s="547"/>
      <c r="AQ64" s="547"/>
      <c r="AR64" s="547"/>
      <c r="AS64" s="547"/>
      <c r="AT64" s="547"/>
      <c r="AU64" s="547"/>
      <c r="AV64" s="547"/>
      <c r="AW64" s="309"/>
      <c r="AX64" s="142"/>
      <c r="AY64" s="140"/>
      <c r="AZ64" s="140"/>
    </row>
    <row r="65" spans="2:62" ht="12" customHeight="1" x14ac:dyDescent="0.2">
      <c r="B65" s="489"/>
      <c r="C65" s="490"/>
      <c r="D65" s="490"/>
      <c r="E65" s="490"/>
      <c r="F65" s="490"/>
      <c r="G65" s="490"/>
      <c r="H65" s="490"/>
      <c r="I65" s="490"/>
      <c r="J65" s="490"/>
      <c r="K65" s="490"/>
      <c r="L65" s="490"/>
      <c r="M65" s="490"/>
      <c r="N65" s="490"/>
      <c r="O65" s="490"/>
      <c r="P65" s="490"/>
      <c r="Q65" s="490"/>
      <c r="R65" s="473"/>
      <c r="S65" s="474"/>
      <c r="T65" s="474"/>
      <c r="U65" s="474"/>
      <c r="V65" s="474"/>
      <c r="W65" s="474"/>
      <c r="X65" s="474"/>
      <c r="Y65" s="474"/>
      <c r="Z65" s="474"/>
      <c r="AA65" s="474"/>
      <c r="AB65" s="476"/>
      <c r="AC65" s="473"/>
      <c r="AD65" s="474"/>
      <c r="AE65" s="474"/>
      <c r="AF65" s="474"/>
      <c r="AG65" s="474"/>
      <c r="AH65" s="474"/>
      <c r="AI65" s="474"/>
      <c r="AJ65" s="474"/>
      <c r="AK65" s="474"/>
      <c r="AL65" s="474"/>
      <c r="AM65" s="311"/>
      <c r="AN65" s="547"/>
      <c r="AO65" s="547"/>
      <c r="AP65" s="547"/>
      <c r="AQ65" s="547"/>
      <c r="AR65" s="547"/>
      <c r="AS65" s="547"/>
      <c r="AT65" s="547"/>
      <c r="AU65" s="547"/>
      <c r="AV65" s="547"/>
      <c r="AW65" s="314"/>
      <c r="AX65" s="142"/>
      <c r="AY65" s="140"/>
      <c r="AZ65" s="140"/>
    </row>
    <row r="66" spans="2:62" ht="12" customHeight="1" x14ac:dyDescent="0.25">
      <c r="B66" s="487"/>
      <c r="C66" s="548"/>
      <c r="D66" s="548"/>
      <c r="E66" s="548"/>
      <c r="F66" s="548"/>
      <c r="G66" s="548"/>
      <c r="H66" s="548"/>
      <c r="I66" s="548"/>
      <c r="J66" s="548"/>
      <c r="K66" s="548"/>
      <c r="L66" s="548"/>
      <c r="M66" s="548"/>
      <c r="N66" s="548"/>
      <c r="O66" s="548"/>
      <c r="P66" s="548"/>
      <c r="Q66" s="549"/>
      <c r="R66" s="471"/>
      <c r="S66" s="472"/>
      <c r="T66" s="472"/>
      <c r="U66" s="472"/>
      <c r="V66" s="472"/>
      <c r="W66" s="472"/>
      <c r="X66" s="472"/>
      <c r="Y66" s="472"/>
      <c r="Z66" s="472"/>
      <c r="AA66" s="472"/>
      <c r="AB66" s="475"/>
      <c r="AC66" s="471"/>
      <c r="AD66" s="472"/>
      <c r="AE66" s="472"/>
      <c r="AF66" s="472"/>
      <c r="AG66" s="472"/>
      <c r="AH66" s="472"/>
      <c r="AI66" s="472"/>
      <c r="AJ66" s="472"/>
      <c r="AK66" s="472"/>
      <c r="AL66" s="472"/>
      <c r="AM66" s="300"/>
      <c r="AN66" s="547"/>
      <c r="AO66" s="547"/>
      <c r="AP66" s="547"/>
      <c r="AQ66" s="547"/>
      <c r="AR66" s="547"/>
      <c r="AS66" s="547"/>
      <c r="AT66" s="547"/>
      <c r="AU66" s="547"/>
      <c r="AV66" s="547"/>
      <c r="AW66" s="307"/>
      <c r="AX66" s="140"/>
      <c r="AZ66" s="144"/>
      <c r="BA66" s="144"/>
      <c r="BB66" s="144"/>
      <c r="BC66" s="144"/>
      <c r="BD66" s="144"/>
      <c r="BE66" s="144"/>
      <c r="BF66" s="144"/>
      <c r="BG66" s="144"/>
      <c r="BH66" s="144"/>
      <c r="BI66" s="144"/>
    </row>
    <row r="67" spans="2:62" ht="12" customHeight="1" x14ac:dyDescent="0.25">
      <c r="B67" s="550"/>
      <c r="C67" s="551"/>
      <c r="D67" s="551"/>
      <c r="E67" s="551"/>
      <c r="F67" s="551"/>
      <c r="G67" s="551"/>
      <c r="H67" s="551"/>
      <c r="I67" s="551"/>
      <c r="J67" s="551"/>
      <c r="K67" s="551"/>
      <c r="L67" s="551"/>
      <c r="M67" s="551"/>
      <c r="N67" s="551"/>
      <c r="O67" s="551"/>
      <c r="P67" s="551"/>
      <c r="Q67" s="552"/>
      <c r="R67" s="473"/>
      <c r="S67" s="474"/>
      <c r="T67" s="474"/>
      <c r="U67" s="474"/>
      <c r="V67" s="474"/>
      <c r="W67" s="474"/>
      <c r="X67" s="474"/>
      <c r="Y67" s="474"/>
      <c r="Z67" s="474"/>
      <c r="AA67" s="474"/>
      <c r="AB67" s="476"/>
      <c r="AC67" s="473"/>
      <c r="AD67" s="474"/>
      <c r="AE67" s="474"/>
      <c r="AF67" s="474"/>
      <c r="AG67" s="474"/>
      <c r="AH67" s="474"/>
      <c r="AI67" s="474"/>
      <c r="AJ67" s="474"/>
      <c r="AK67" s="474"/>
      <c r="AL67" s="474"/>
      <c r="AM67" s="300"/>
      <c r="AN67" s="547"/>
      <c r="AO67" s="547"/>
      <c r="AP67" s="547"/>
      <c r="AQ67" s="547"/>
      <c r="AR67" s="547"/>
      <c r="AS67" s="547"/>
      <c r="AT67" s="547"/>
      <c r="AU67" s="547"/>
      <c r="AV67" s="547"/>
      <c r="AW67" s="307"/>
      <c r="AX67" s="140"/>
      <c r="AZ67" s="144"/>
      <c r="BA67" s="144"/>
      <c r="BB67" s="144"/>
      <c r="BC67" s="144"/>
      <c r="BD67" s="144"/>
      <c r="BE67" s="144"/>
      <c r="BF67" s="144"/>
      <c r="BG67" s="144"/>
      <c r="BH67" s="144"/>
      <c r="BI67" s="144"/>
    </row>
    <row r="68" spans="2:62" ht="12" customHeight="1" x14ac:dyDescent="0.25">
      <c r="B68" s="487"/>
      <c r="C68" s="548"/>
      <c r="D68" s="548"/>
      <c r="E68" s="548"/>
      <c r="F68" s="548"/>
      <c r="G68" s="548"/>
      <c r="H68" s="548"/>
      <c r="I68" s="548"/>
      <c r="J68" s="548"/>
      <c r="K68" s="548"/>
      <c r="L68" s="548"/>
      <c r="M68" s="548"/>
      <c r="N68" s="548"/>
      <c r="O68" s="548"/>
      <c r="P68" s="548"/>
      <c r="Q68" s="549"/>
      <c r="R68" s="471"/>
      <c r="S68" s="472"/>
      <c r="T68" s="472"/>
      <c r="U68" s="472"/>
      <c r="V68" s="472"/>
      <c r="W68" s="472"/>
      <c r="X68" s="472"/>
      <c r="Y68" s="472"/>
      <c r="Z68" s="472"/>
      <c r="AA68" s="472"/>
      <c r="AB68" s="475"/>
      <c r="AC68" s="471"/>
      <c r="AD68" s="472"/>
      <c r="AE68" s="472"/>
      <c r="AF68" s="472"/>
      <c r="AG68" s="472"/>
      <c r="AH68" s="472"/>
      <c r="AI68" s="472"/>
      <c r="AJ68" s="472"/>
      <c r="AK68" s="472"/>
      <c r="AL68" s="472"/>
      <c r="AM68" s="300"/>
      <c r="AN68" s="547"/>
      <c r="AO68" s="547"/>
      <c r="AP68" s="547"/>
      <c r="AQ68" s="547"/>
      <c r="AR68" s="547"/>
      <c r="AS68" s="547"/>
      <c r="AT68" s="547"/>
      <c r="AU68" s="547"/>
      <c r="AV68" s="547"/>
      <c r="AW68" s="307"/>
      <c r="AX68" s="140"/>
      <c r="AZ68" s="144"/>
      <c r="BA68" s="144"/>
      <c r="BB68" s="144"/>
      <c r="BC68" s="144"/>
      <c r="BD68" s="144"/>
      <c r="BE68" s="144"/>
      <c r="BF68" s="144"/>
      <c r="BG68" s="144"/>
      <c r="BH68" s="144"/>
      <c r="BI68" s="144"/>
    </row>
    <row r="69" spans="2:62" ht="12" customHeight="1" x14ac:dyDescent="0.25">
      <c r="B69" s="550"/>
      <c r="C69" s="551"/>
      <c r="D69" s="551"/>
      <c r="E69" s="551"/>
      <c r="F69" s="551"/>
      <c r="G69" s="551"/>
      <c r="H69" s="551"/>
      <c r="I69" s="551"/>
      <c r="J69" s="551"/>
      <c r="K69" s="551"/>
      <c r="L69" s="551"/>
      <c r="M69" s="551"/>
      <c r="N69" s="551"/>
      <c r="O69" s="551"/>
      <c r="P69" s="551"/>
      <c r="Q69" s="552"/>
      <c r="R69" s="473"/>
      <c r="S69" s="474"/>
      <c r="T69" s="474"/>
      <c r="U69" s="474"/>
      <c r="V69" s="474"/>
      <c r="W69" s="474"/>
      <c r="X69" s="474"/>
      <c r="Y69" s="474"/>
      <c r="Z69" s="474"/>
      <c r="AA69" s="474"/>
      <c r="AB69" s="476"/>
      <c r="AC69" s="473"/>
      <c r="AD69" s="474"/>
      <c r="AE69" s="474"/>
      <c r="AF69" s="474"/>
      <c r="AG69" s="474"/>
      <c r="AH69" s="474"/>
      <c r="AI69" s="474"/>
      <c r="AJ69" s="474"/>
      <c r="AK69" s="474"/>
      <c r="AL69" s="474"/>
      <c r="AM69" s="300"/>
      <c r="AN69" s="308"/>
      <c r="AO69" s="308"/>
      <c r="AP69" s="308"/>
      <c r="AQ69" s="308"/>
      <c r="AR69" s="308"/>
      <c r="AS69" s="308"/>
      <c r="AT69" s="308"/>
      <c r="AU69" s="308"/>
      <c r="AV69" s="308"/>
      <c r="AW69" s="307"/>
      <c r="AX69" s="140"/>
      <c r="AZ69" s="146">
        <f>SUM(R36:AB79)</f>
        <v>0</v>
      </c>
      <c r="BA69" s="144"/>
      <c r="BB69" s="144"/>
      <c r="BC69" s="144"/>
      <c r="BD69" s="144"/>
      <c r="BE69" s="144"/>
      <c r="BF69" s="144"/>
      <c r="BG69" s="144"/>
      <c r="BH69" s="144"/>
      <c r="BI69" s="144"/>
    </row>
    <row r="70" spans="2:62" ht="12" customHeight="1" x14ac:dyDescent="0.2">
      <c r="B70" s="483"/>
      <c r="C70" s="484"/>
      <c r="D70" s="484"/>
      <c r="E70" s="484"/>
      <c r="F70" s="484"/>
      <c r="G70" s="484"/>
      <c r="H70" s="484"/>
      <c r="I70" s="484"/>
      <c r="J70" s="484"/>
      <c r="K70" s="484"/>
      <c r="L70" s="484"/>
      <c r="M70" s="484"/>
      <c r="N70" s="484"/>
      <c r="O70" s="484"/>
      <c r="P70" s="484"/>
      <c r="Q70" s="484"/>
      <c r="R70" s="471"/>
      <c r="S70" s="472"/>
      <c r="T70" s="472"/>
      <c r="U70" s="472"/>
      <c r="V70" s="472"/>
      <c r="W70" s="472"/>
      <c r="X70" s="472"/>
      <c r="Y70" s="472"/>
      <c r="Z70" s="472"/>
      <c r="AA70" s="472"/>
      <c r="AB70" s="475"/>
      <c r="AC70" s="471"/>
      <c r="AD70" s="472"/>
      <c r="AE70" s="472"/>
      <c r="AF70" s="472"/>
      <c r="AG70" s="472"/>
      <c r="AH70" s="472"/>
      <c r="AI70" s="472"/>
      <c r="AJ70" s="472"/>
      <c r="AK70" s="472"/>
      <c r="AL70" s="472"/>
      <c r="AM70" s="300"/>
      <c r="AN70" s="547"/>
      <c r="AO70" s="547"/>
      <c r="AP70" s="547"/>
      <c r="AQ70" s="547"/>
      <c r="AR70" s="547"/>
      <c r="AS70" s="547"/>
      <c r="AT70" s="547"/>
      <c r="AU70" s="547"/>
      <c r="AV70" s="547"/>
      <c r="AW70" s="307"/>
      <c r="AX70" s="140"/>
      <c r="AY70" s="142"/>
      <c r="AZ70" s="147"/>
      <c r="BA70" s="147"/>
      <c r="BB70" s="147"/>
      <c r="BC70" s="147"/>
      <c r="BD70" s="148"/>
      <c r="BE70" s="148"/>
      <c r="BF70" s="148"/>
      <c r="BG70" s="148"/>
      <c r="BH70" s="148"/>
      <c r="BI70" s="148"/>
      <c r="BJ70" s="140"/>
    </row>
    <row r="71" spans="2:62" ht="12" customHeight="1" x14ac:dyDescent="0.25">
      <c r="B71" s="485"/>
      <c r="C71" s="486"/>
      <c r="D71" s="486"/>
      <c r="E71" s="486"/>
      <c r="F71" s="486"/>
      <c r="G71" s="486"/>
      <c r="H71" s="486"/>
      <c r="I71" s="486"/>
      <c r="J71" s="486"/>
      <c r="K71" s="486"/>
      <c r="L71" s="486"/>
      <c r="M71" s="486"/>
      <c r="N71" s="486"/>
      <c r="O71" s="486"/>
      <c r="P71" s="486"/>
      <c r="Q71" s="486"/>
      <c r="R71" s="473"/>
      <c r="S71" s="474"/>
      <c r="T71" s="474"/>
      <c r="U71" s="474"/>
      <c r="V71" s="474"/>
      <c r="W71" s="474"/>
      <c r="X71" s="474"/>
      <c r="Y71" s="474"/>
      <c r="Z71" s="474"/>
      <c r="AA71" s="474"/>
      <c r="AB71" s="476"/>
      <c r="AC71" s="473"/>
      <c r="AD71" s="474"/>
      <c r="AE71" s="474"/>
      <c r="AF71" s="474"/>
      <c r="AG71" s="474"/>
      <c r="AH71" s="474"/>
      <c r="AI71" s="474"/>
      <c r="AJ71" s="474"/>
      <c r="AK71" s="474"/>
      <c r="AL71" s="474"/>
      <c r="AM71" s="300"/>
      <c r="AN71" s="547"/>
      <c r="AO71" s="547"/>
      <c r="AP71" s="547"/>
      <c r="AQ71" s="547"/>
      <c r="AR71" s="547"/>
      <c r="AS71" s="547"/>
      <c r="AT71" s="547"/>
      <c r="AU71" s="547"/>
      <c r="AV71" s="547"/>
      <c r="AW71" s="307"/>
      <c r="AX71" s="140"/>
      <c r="AY71" s="140"/>
      <c r="AZ71" s="477"/>
      <c r="BA71" s="477"/>
      <c r="BB71" s="477"/>
      <c r="BC71" s="477"/>
      <c r="BD71" s="477"/>
      <c r="BE71" s="477"/>
      <c r="BF71" s="477"/>
      <c r="BG71" s="477"/>
      <c r="BH71" s="477"/>
      <c r="BI71" s="477"/>
    </row>
    <row r="72" spans="2:62" ht="12" customHeight="1" x14ac:dyDescent="0.25">
      <c r="B72" s="483"/>
      <c r="C72" s="484"/>
      <c r="D72" s="484"/>
      <c r="E72" s="484"/>
      <c r="F72" s="484"/>
      <c r="G72" s="484"/>
      <c r="H72" s="484"/>
      <c r="I72" s="484"/>
      <c r="J72" s="484"/>
      <c r="K72" s="484"/>
      <c r="L72" s="484"/>
      <c r="M72" s="484"/>
      <c r="N72" s="484"/>
      <c r="O72" s="484"/>
      <c r="P72" s="484"/>
      <c r="Q72" s="484"/>
      <c r="R72" s="471"/>
      <c r="S72" s="472"/>
      <c r="T72" s="472"/>
      <c r="U72" s="472"/>
      <c r="V72" s="472"/>
      <c r="W72" s="472"/>
      <c r="X72" s="472"/>
      <c r="Y72" s="472"/>
      <c r="Z72" s="472"/>
      <c r="AA72" s="472"/>
      <c r="AB72" s="475"/>
      <c r="AC72" s="471"/>
      <c r="AD72" s="472"/>
      <c r="AE72" s="472"/>
      <c r="AF72" s="472"/>
      <c r="AG72" s="472"/>
      <c r="AH72" s="472"/>
      <c r="AI72" s="472"/>
      <c r="AJ72" s="472"/>
      <c r="AK72" s="472"/>
      <c r="AL72" s="472"/>
      <c r="AM72" s="300"/>
      <c r="AN72" s="547"/>
      <c r="AO72" s="547"/>
      <c r="AP72" s="547"/>
      <c r="AQ72" s="547"/>
      <c r="AR72" s="547"/>
      <c r="AS72" s="547"/>
      <c r="AT72" s="547"/>
      <c r="AU72" s="547"/>
      <c r="AV72" s="547"/>
      <c r="AW72" s="309"/>
      <c r="AY72" s="140"/>
      <c r="AZ72" s="146">
        <f>SUM(AC36:AL79)+AN44</f>
        <v>0</v>
      </c>
      <c r="BA72" s="144"/>
      <c r="BB72" s="144"/>
      <c r="BC72" s="144"/>
      <c r="BD72" s="144"/>
      <c r="BE72" s="144"/>
      <c r="BF72" s="144"/>
      <c r="BG72" s="144"/>
      <c r="BH72" s="144"/>
      <c r="BI72" s="144"/>
    </row>
    <row r="73" spans="2:62" ht="12" customHeight="1" x14ac:dyDescent="0.2">
      <c r="B73" s="485"/>
      <c r="C73" s="486"/>
      <c r="D73" s="486"/>
      <c r="E73" s="486"/>
      <c r="F73" s="486"/>
      <c r="G73" s="486"/>
      <c r="H73" s="486"/>
      <c r="I73" s="486"/>
      <c r="J73" s="486"/>
      <c r="K73" s="486"/>
      <c r="L73" s="486"/>
      <c r="M73" s="486"/>
      <c r="N73" s="486"/>
      <c r="O73" s="486"/>
      <c r="P73" s="486"/>
      <c r="Q73" s="486"/>
      <c r="R73" s="473"/>
      <c r="S73" s="474"/>
      <c r="T73" s="474"/>
      <c r="U73" s="474"/>
      <c r="V73" s="474"/>
      <c r="W73" s="474"/>
      <c r="X73" s="474"/>
      <c r="Y73" s="474"/>
      <c r="Z73" s="474"/>
      <c r="AA73" s="474"/>
      <c r="AB73" s="476"/>
      <c r="AC73" s="473"/>
      <c r="AD73" s="474"/>
      <c r="AE73" s="474"/>
      <c r="AF73" s="474"/>
      <c r="AG73" s="474"/>
      <c r="AH73" s="474"/>
      <c r="AI73" s="474"/>
      <c r="AJ73" s="474"/>
      <c r="AK73" s="474"/>
      <c r="AL73" s="474"/>
      <c r="AM73" s="300"/>
      <c r="AN73" s="310"/>
      <c r="AO73" s="310"/>
      <c r="AP73" s="310"/>
      <c r="AQ73" s="310"/>
      <c r="AR73" s="310"/>
      <c r="AS73" s="310"/>
      <c r="AT73" s="310"/>
      <c r="AU73" s="310"/>
      <c r="AV73" s="310"/>
      <c r="AW73" s="309"/>
      <c r="AX73" s="142"/>
      <c r="AY73" s="140"/>
      <c r="AZ73" s="477" cm="1">
        <f t="array" ref="AZ73">SUM(AC36:AL79+AN44)</f>
        <v>0</v>
      </c>
      <c r="BA73" s="478"/>
      <c r="BB73" s="478"/>
      <c r="BC73" s="478"/>
      <c r="BD73" s="478"/>
      <c r="BE73" s="478"/>
      <c r="BF73" s="478"/>
      <c r="BG73" s="478"/>
      <c r="BH73" s="144"/>
      <c r="BI73" s="144"/>
    </row>
    <row r="74" spans="2:62" ht="12" customHeight="1" x14ac:dyDescent="0.2">
      <c r="B74" s="483"/>
      <c r="C74" s="484"/>
      <c r="D74" s="484"/>
      <c r="E74" s="484"/>
      <c r="F74" s="484"/>
      <c r="G74" s="484"/>
      <c r="H74" s="484"/>
      <c r="I74" s="484"/>
      <c r="J74" s="484"/>
      <c r="K74" s="484"/>
      <c r="L74" s="484"/>
      <c r="M74" s="484"/>
      <c r="N74" s="484"/>
      <c r="O74" s="484"/>
      <c r="P74" s="484"/>
      <c r="Q74" s="484"/>
      <c r="R74" s="471"/>
      <c r="S74" s="472"/>
      <c r="T74" s="472"/>
      <c r="U74" s="472"/>
      <c r="V74" s="472"/>
      <c r="W74" s="472"/>
      <c r="X74" s="472"/>
      <c r="Y74" s="472"/>
      <c r="Z74" s="472"/>
      <c r="AA74" s="472"/>
      <c r="AB74" s="475"/>
      <c r="AC74" s="471"/>
      <c r="AD74" s="472"/>
      <c r="AE74" s="472"/>
      <c r="AF74" s="472"/>
      <c r="AG74" s="472"/>
      <c r="AH74" s="472"/>
      <c r="AI74" s="472"/>
      <c r="AJ74" s="472"/>
      <c r="AK74" s="472"/>
      <c r="AL74" s="472"/>
      <c r="AM74" s="300"/>
      <c r="AN74" s="310"/>
      <c r="AO74" s="310"/>
      <c r="AP74" s="310"/>
      <c r="AQ74" s="310"/>
      <c r="AR74" s="310"/>
      <c r="AS74" s="310"/>
      <c r="AT74" s="310"/>
      <c r="AU74" s="310"/>
      <c r="AV74" s="310"/>
      <c r="AW74" s="309"/>
      <c r="AX74" s="142"/>
      <c r="AY74" s="140"/>
      <c r="AZ74" s="140"/>
    </row>
    <row r="75" spans="2:62" ht="12" customHeight="1" x14ac:dyDescent="0.2">
      <c r="B75" s="485"/>
      <c r="C75" s="486"/>
      <c r="D75" s="486"/>
      <c r="E75" s="486"/>
      <c r="F75" s="486"/>
      <c r="G75" s="486"/>
      <c r="H75" s="486"/>
      <c r="I75" s="486"/>
      <c r="J75" s="486"/>
      <c r="K75" s="486"/>
      <c r="L75" s="486"/>
      <c r="M75" s="486"/>
      <c r="N75" s="486"/>
      <c r="O75" s="486"/>
      <c r="P75" s="486"/>
      <c r="Q75" s="486"/>
      <c r="R75" s="473"/>
      <c r="S75" s="474"/>
      <c r="T75" s="474"/>
      <c r="U75" s="474"/>
      <c r="V75" s="474"/>
      <c r="W75" s="474"/>
      <c r="X75" s="474"/>
      <c r="Y75" s="474"/>
      <c r="Z75" s="474"/>
      <c r="AA75" s="474"/>
      <c r="AB75" s="476"/>
      <c r="AC75" s="473"/>
      <c r="AD75" s="474"/>
      <c r="AE75" s="474"/>
      <c r="AF75" s="474"/>
      <c r="AG75" s="474"/>
      <c r="AH75" s="474"/>
      <c r="AI75" s="474"/>
      <c r="AJ75" s="474"/>
      <c r="AK75" s="474"/>
      <c r="AL75" s="474"/>
      <c r="AM75" s="300"/>
      <c r="AN75" s="308"/>
      <c r="AO75" s="308"/>
      <c r="AP75" s="308"/>
      <c r="AQ75" s="308"/>
      <c r="AR75" s="308"/>
      <c r="AS75" s="308"/>
      <c r="AT75" s="308"/>
      <c r="AU75" s="308"/>
      <c r="AV75" s="308"/>
      <c r="AW75" s="309"/>
      <c r="AX75" s="142"/>
      <c r="AY75" s="140"/>
      <c r="AZ75" s="140"/>
    </row>
    <row r="76" spans="2:62" ht="12" customHeight="1" x14ac:dyDescent="0.2">
      <c r="B76" s="483"/>
      <c r="C76" s="484"/>
      <c r="D76" s="484"/>
      <c r="E76" s="484"/>
      <c r="F76" s="484"/>
      <c r="G76" s="484"/>
      <c r="H76" s="484"/>
      <c r="I76" s="484"/>
      <c r="J76" s="484"/>
      <c r="K76" s="484"/>
      <c r="L76" s="484"/>
      <c r="M76" s="484"/>
      <c r="N76" s="484"/>
      <c r="O76" s="484"/>
      <c r="P76" s="484"/>
      <c r="Q76" s="484"/>
      <c r="R76" s="471"/>
      <c r="S76" s="472"/>
      <c r="T76" s="472"/>
      <c r="U76" s="472"/>
      <c r="V76" s="472"/>
      <c r="W76" s="472"/>
      <c r="X76" s="472"/>
      <c r="Y76" s="472"/>
      <c r="Z76" s="472"/>
      <c r="AA76" s="472"/>
      <c r="AB76" s="475"/>
      <c r="AC76" s="471"/>
      <c r="AD76" s="472"/>
      <c r="AE76" s="472"/>
      <c r="AF76" s="472"/>
      <c r="AG76" s="472"/>
      <c r="AH76" s="472"/>
      <c r="AI76" s="472"/>
      <c r="AJ76" s="472"/>
      <c r="AK76" s="472"/>
      <c r="AL76" s="472"/>
      <c r="AM76" s="300"/>
      <c r="AN76" s="308"/>
      <c r="AO76" s="308"/>
      <c r="AP76" s="308"/>
      <c r="AQ76" s="308"/>
      <c r="AR76" s="308"/>
      <c r="AS76" s="308"/>
      <c r="AT76" s="308"/>
      <c r="AU76" s="308"/>
      <c r="AV76" s="308"/>
      <c r="AW76" s="309"/>
      <c r="AX76" s="142"/>
      <c r="AY76" s="140"/>
      <c r="AZ76" s="140"/>
    </row>
    <row r="77" spans="2:62" ht="12" customHeight="1" x14ac:dyDescent="0.2">
      <c r="B77" s="485"/>
      <c r="C77" s="486"/>
      <c r="D77" s="486"/>
      <c r="E77" s="486"/>
      <c r="F77" s="486"/>
      <c r="G77" s="486"/>
      <c r="H77" s="486"/>
      <c r="I77" s="486"/>
      <c r="J77" s="486"/>
      <c r="K77" s="486"/>
      <c r="L77" s="486"/>
      <c r="M77" s="486"/>
      <c r="N77" s="486"/>
      <c r="O77" s="486"/>
      <c r="P77" s="486"/>
      <c r="Q77" s="486"/>
      <c r="R77" s="473"/>
      <c r="S77" s="474"/>
      <c r="T77" s="474"/>
      <c r="U77" s="474"/>
      <c r="V77" s="474"/>
      <c r="W77" s="474"/>
      <c r="X77" s="474"/>
      <c r="Y77" s="474"/>
      <c r="Z77" s="474"/>
      <c r="AA77" s="474"/>
      <c r="AB77" s="476"/>
      <c r="AC77" s="473"/>
      <c r="AD77" s="474"/>
      <c r="AE77" s="474"/>
      <c r="AF77" s="474"/>
      <c r="AG77" s="474"/>
      <c r="AH77" s="474"/>
      <c r="AI77" s="474"/>
      <c r="AJ77" s="474"/>
      <c r="AK77" s="474"/>
      <c r="AL77" s="474"/>
      <c r="AM77" s="300"/>
      <c r="AN77" s="308"/>
      <c r="AO77" s="308"/>
      <c r="AP77" s="308"/>
      <c r="AQ77" s="308"/>
      <c r="AR77" s="308"/>
      <c r="AS77" s="308"/>
      <c r="AT77" s="308"/>
      <c r="AU77" s="308"/>
      <c r="AV77" s="308"/>
      <c r="AW77" s="309"/>
      <c r="AX77" s="142"/>
      <c r="AY77" s="140"/>
      <c r="AZ77" s="140"/>
    </row>
    <row r="78" spans="2:62" ht="12" customHeight="1" x14ac:dyDescent="0.2">
      <c r="B78" s="487"/>
      <c r="C78" s="488"/>
      <c r="D78" s="488"/>
      <c r="E78" s="488"/>
      <c r="F78" s="488"/>
      <c r="G78" s="488"/>
      <c r="H78" s="488"/>
      <c r="I78" s="488"/>
      <c r="J78" s="488"/>
      <c r="K78" s="488"/>
      <c r="L78" s="488"/>
      <c r="M78" s="488"/>
      <c r="N78" s="488"/>
      <c r="O78" s="488"/>
      <c r="P78" s="488"/>
      <c r="Q78" s="488"/>
      <c r="R78" s="471"/>
      <c r="S78" s="472"/>
      <c r="T78" s="472"/>
      <c r="U78" s="472"/>
      <c r="V78" s="472"/>
      <c r="W78" s="472"/>
      <c r="X78" s="472"/>
      <c r="Y78" s="472"/>
      <c r="Z78" s="472"/>
      <c r="AA78" s="472"/>
      <c r="AB78" s="475"/>
      <c r="AC78" s="471"/>
      <c r="AD78" s="472"/>
      <c r="AE78" s="472"/>
      <c r="AF78" s="472"/>
      <c r="AG78" s="472"/>
      <c r="AH78" s="472"/>
      <c r="AI78" s="472"/>
      <c r="AJ78" s="472"/>
      <c r="AK78" s="472"/>
      <c r="AL78" s="472"/>
      <c r="AM78" s="300"/>
      <c r="AN78" s="308"/>
      <c r="AO78" s="308"/>
      <c r="AP78" s="308"/>
      <c r="AQ78" s="308"/>
      <c r="AR78" s="308"/>
      <c r="AS78" s="308"/>
      <c r="AT78" s="308"/>
      <c r="AU78" s="308"/>
      <c r="AV78" s="308"/>
      <c r="AW78" s="309"/>
      <c r="AX78" s="142"/>
      <c r="AY78" s="140"/>
      <c r="AZ78" s="140"/>
    </row>
    <row r="79" spans="2:62" ht="12" customHeight="1" x14ac:dyDescent="0.2">
      <c r="B79" s="489"/>
      <c r="C79" s="490"/>
      <c r="D79" s="490"/>
      <c r="E79" s="490"/>
      <c r="F79" s="490"/>
      <c r="G79" s="490"/>
      <c r="H79" s="490"/>
      <c r="I79" s="490"/>
      <c r="J79" s="490"/>
      <c r="K79" s="490"/>
      <c r="L79" s="490"/>
      <c r="M79" s="490"/>
      <c r="N79" s="490"/>
      <c r="O79" s="490"/>
      <c r="P79" s="490"/>
      <c r="Q79" s="490"/>
      <c r="R79" s="473"/>
      <c r="S79" s="474"/>
      <c r="T79" s="474"/>
      <c r="U79" s="474"/>
      <c r="V79" s="474"/>
      <c r="W79" s="474"/>
      <c r="X79" s="474"/>
      <c r="Y79" s="474"/>
      <c r="Z79" s="474"/>
      <c r="AA79" s="474"/>
      <c r="AB79" s="476"/>
      <c r="AC79" s="473"/>
      <c r="AD79" s="474"/>
      <c r="AE79" s="474"/>
      <c r="AF79" s="474"/>
      <c r="AG79" s="474"/>
      <c r="AH79" s="474"/>
      <c r="AI79" s="474"/>
      <c r="AJ79" s="474"/>
      <c r="AK79" s="474"/>
      <c r="AL79" s="474"/>
      <c r="AM79" s="311"/>
      <c r="AN79" s="312"/>
      <c r="AO79" s="312"/>
      <c r="AP79" s="312"/>
      <c r="AQ79" s="312"/>
      <c r="AR79" s="312"/>
      <c r="AS79" s="312"/>
      <c r="AT79" s="312"/>
      <c r="AU79" s="313"/>
      <c r="AV79" s="313"/>
      <c r="AW79" s="314"/>
      <c r="AX79" s="142"/>
      <c r="AY79" s="140"/>
      <c r="AZ79" s="140"/>
    </row>
    <row r="80" spans="2:62" ht="18" customHeight="1" x14ac:dyDescent="0.2">
      <c r="B80" s="232"/>
      <c r="C80" s="232" t="s">
        <v>113</v>
      </c>
      <c r="D80" s="149"/>
      <c r="E80" s="149"/>
      <c r="F80" s="149"/>
      <c r="G80" s="149"/>
      <c r="H80" s="149"/>
      <c r="I80" s="149"/>
      <c r="J80" s="149"/>
      <c r="K80" s="149"/>
      <c r="L80" s="149"/>
      <c r="M80" s="149"/>
      <c r="N80" s="149"/>
      <c r="O80" s="149"/>
      <c r="P80" s="149"/>
      <c r="Q80" s="149"/>
      <c r="R80" s="150"/>
      <c r="S80" s="150"/>
      <c r="T80" s="150"/>
      <c r="U80" s="150"/>
      <c r="V80" s="150"/>
      <c r="W80" s="150"/>
      <c r="X80" s="150"/>
      <c r="Y80" s="150"/>
      <c r="Z80" s="150"/>
      <c r="AA80" s="150"/>
      <c r="AB80" s="150"/>
      <c r="AC80" s="150"/>
      <c r="AD80" s="150"/>
      <c r="AE80" s="150"/>
      <c r="AF80" s="150"/>
      <c r="AG80" s="150"/>
      <c r="AH80" s="150"/>
      <c r="AI80" s="150"/>
      <c r="AJ80" s="150"/>
      <c r="AK80" s="150"/>
      <c r="AL80" s="150"/>
      <c r="AU80" s="108"/>
      <c r="AV80" s="108"/>
      <c r="AW80" s="94"/>
      <c r="AX80" s="142"/>
      <c r="AY80" s="140"/>
      <c r="AZ80" s="140"/>
    </row>
    <row r="81" spans="2:85" ht="18" customHeight="1" x14ac:dyDescent="0.2">
      <c r="B81" s="149"/>
      <c r="C81" s="149"/>
      <c r="D81" s="149"/>
      <c r="E81" s="149"/>
      <c r="F81" s="149"/>
      <c r="G81" s="149"/>
      <c r="H81" s="149"/>
      <c r="I81" s="149"/>
      <c r="J81" s="149"/>
      <c r="K81" s="149"/>
      <c r="L81" s="149"/>
      <c r="M81" s="149"/>
      <c r="N81" s="149"/>
      <c r="O81" s="149"/>
      <c r="P81" s="149"/>
      <c r="Q81" s="149"/>
      <c r="R81" s="150"/>
      <c r="S81" s="150"/>
      <c r="T81" s="150"/>
      <c r="U81" s="150"/>
      <c r="V81" s="150"/>
      <c r="W81" s="150"/>
      <c r="X81" s="150"/>
      <c r="Y81" s="150"/>
      <c r="Z81" s="150"/>
      <c r="AA81" s="150"/>
      <c r="AB81" s="150"/>
      <c r="AC81" s="150"/>
      <c r="AD81" s="150"/>
      <c r="AE81" s="150"/>
      <c r="AF81" s="150"/>
      <c r="AG81" s="150"/>
      <c r="AH81" s="150"/>
      <c r="AI81" s="150"/>
      <c r="AJ81" s="150"/>
      <c r="AK81" s="150"/>
      <c r="AL81" s="150"/>
      <c r="AU81" s="108"/>
      <c r="AV81" s="108"/>
      <c r="AW81" s="94"/>
      <c r="AX81" s="142"/>
      <c r="AY81" s="140"/>
      <c r="AZ81" s="140"/>
    </row>
    <row r="82" spans="2:85" ht="20.25" customHeight="1" x14ac:dyDescent="0.2">
      <c r="B82" s="520" t="s">
        <v>76</v>
      </c>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142"/>
      <c r="AY82" s="140"/>
      <c r="AZ82" s="140"/>
    </row>
    <row r="83" spans="2:85" ht="10.5" customHeight="1" x14ac:dyDescent="0.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142"/>
      <c r="AY83" s="140"/>
      <c r="AZ83" s="140"/>
    </row>
    <row r="84" spans="2:85" ht="19.5" customHeight="1" x14ac:dyDescent="0.2">
      <c r="B84" s="283"/>
      <c r="C84" s="283"/>
      <c r="D84" s="247"/>
      <c r="E84" s="247"/>
      <c r="F84" s="247"/>
      <c r="G84" s="247"/>
      <c r="H84" s="247"/>
      <c r="I84" s="247"/>
      <c r="J84" s="247"/>
      <c r="K84" s="247"/>
      <c r="L84" s="557" t="s">
        <v>77</v>
      </c>
      <c r="M84" s="557"/>
      <c r="N84" s="557"/>
      <c r="O84" s="557"/>
      <c r="P84" s="557"/>
      <c r="Q84" s="284"/>
      <c r="R84" s="284"/>
      <c r="S84" s="284"/>
      <c r="T84" s="284"/>
      <c r="U84" s="284"/>
      <c r="V84" s="284"/>
      <c r="W84" s="284"/>
      <c r="X84" s="556" t="s">
        <v>78</v>
      </c>
      <c r="Y84" s="556"/>
      <c r="Z84" s="556"/>
      <c r="AA84" s="556"/>
      <c r="AB84" s="556"/>
      <c r="AC84" s="556"/>
      <c r="AD84" s="247"/>
      <c r="AE84" s="247"/>
      <c r="AF84" s="247"/>
      <c r="AG84" s="247"/>
      <c r="AH84" s="247"/>
      <c r="AI84" s="557" t="s">
        <v>175</v>
      </c>
      <c r="AJ84" s="557"/>
      <c r="AK84" s="557"/>
      <c r="AL84" s="557"/>
      <c r="AM84" s="557"/>
      <c r="AN84" s="557"/>
      <c r="AO84" s="557"/>
      <c r="AP84" s="557"/>
      <c r="AQ84" s="247"/>
      <c r="AR84" s="247"/>
      <c r="AS84" s="247"/>
      <c r="AT84" s="247"/>
      <c r="AU84" s="285"/>
      <c r="AV84" s="285"/>
      <c r="AW84" s="286"/>
      <c r="AX84" s="142"/>
      <c r="AY84" s="140"/>
      <c r="AZ84" s="140"/>
    </row>
    <row r="85" spans="2:85" ht="7.5" customHeight="1" x14ac:dyDescent="0.2">
      <c r="B85" s="237"/>
      <c r="C85" s="237"/>
      <c r="D85" s="266"/>
      <c r="E85" s="266"/>
      <c r="F85" s="266"/>
      <c r="G85" s="266"/>
      <c r="H85" s="266"/>
      <c r="I85" s="266"/>
      <c r="J85" s="266"/>
      <c r="K85" s="266"/>
      <c r="L85" s="266"/>
      <c r="M85" s="267"/>
      <c r="N85" s="267"/>
      <c r="O85" s="267"/>
      <c r="P85" s="267"/>
      <c r="Q85" s="267"/>
      <c r="R85" s="267"/>
      <c r="S85" s="267"/>
      <c r="T85" s="267"/>
      <c r="U85" s="267"/>
      <c r="V85" s="267"/>
      <c r="W85" s="267"/>
      <c r="X85" s="267"/>
      <c r="Y85" s="267"/>
      <c r="Z85" s="266"/>
      <c r="AA85" s="266"/>
      <c r="AB85" s="266"/>
      <c r="AC85" s="266"/>
      <c r="AD85" s="266"/>
      <c r="AE85" s="264"/>
      <c r="AF85" s="264"/>
      <c r="AG85" s="264"/>
      <c r="AH85" s="264"/>
      <c r="AI85" s="264"/>
      <c r="AJ85" s="264"/>
      <c r="AK85" s="264"/>
      <c r="AL85" s="264"/>
      <c r="AM85" s="264"/>
      <c r="AN85" s="264"/>
      <c r="AO85" s="264"/>
      <c r="AP85" s="264"/>
      <c r="AQ85" s="264"/>
      <c r="AR85" s="264"/>
      <c r="AS85" s="264"/>
      <c r="AT85" s="264"/>
      <c r="AU85" s="264"/>
      <c r="AV85" s="264"/>
      <c r="AW85" s="241"/>
      <c r="AX85" s="142"/>
      <c r="AY85" s="140"/>
      <c r="AZ85" s="140"/>
    </row>
    <row r="86" spans="2:85" ht="19.5" customHeight="1" x14ac:dyDescent="0.2">
      <c r="B86" s="237"/>
      <c r="C86" s="237"/>
      <c r="D86" s="287"/>
      <c r="E86" s="287"/>
      <c r="F86" s="287"/>
      <c r="G86" s="287"/>
      <c r="H86" s="287"/>
      <c r="I86" s="287"/>
      <c r="J86" s="287"/>
      <c r="K86" s="287"/>
      <c r="L86" s="591">
        <f>SUM(R36:AB79)</f>
        <v>0</v>
      </c>
      <c r="M86" s="592"/>
      <c r="N86" s="592"/>
      <c r="O86" s="592"/>
      <c r="P86" s="592"/>
      <c r="Q86" s="593"/>
      <c r="R86" s="288"/>
      <c r="S86" s="288"/>
      <c r="T86" s="289"/>
      <c r="U86" s="594" t="s">
        <v>79</v>
      </c>
      <c r="V86" s="594"/>
      <c r="W86" s="288"/>
      <c r="X86" s="558">
        <f>SUM(AC36:AL79)+AN44</f>
        <v>0</v>
      </c>
      <c r="Y86" s="559"/>
      <c r="Z86" s="559"/>
      <c r="AA86" s="559"/>
      <c r="AB86" s="559"/>
      <c r="AC86" s="560"/>
      <c r="AD86" s="237"/>
      <c r="AE86" s="237"/>
      <c r="AF86" s="290" t="s">
        <v>80</v>
      </c>
      <c r="AG86" s="237"/>
      <c r="AH86" s="290"/>
      <c r="AI86" s="237"/>
      <c r="AJ86" s="237"/>
      <c r="AK86" s="553">
        <f>L86+X86</f>
        <v>0</v>
      </c>
      <c r="AL86" s="554"/>
      <c r="AM86" s="554"/>
      <c r="AN86" s="554"/>
      <c r="AO86" s="555"/>
      <c r="AP86" s="287"/>
      <c r="AQ86" s="287"/>
      <c r="AR86" s="287"/>
      <c r="AS86" s="287"/>
      <c r="AT86" s="287"/>
      <c r="AU86" s="287"/>
      <c r="AV86" s="287"/>
      <c r="AW86" s="291"/>
      <c r="AX86" s="142"/>
      <c r="AY86" s="140"/>
      <c r="AZ86" s="140"/>
    </row>
    <row r="87" spans="2:85" ht="12" customHeight="1" x14ac:dyDescent="0.2">
      <c r="B87" s="237"/>
      <c r="C87" s="237"/>
      <c r="D87" s="266"/>
      <c r="E87" s="266"/>
      <c r="F87" s="266"/>
      <c r="G87" s="266"/>
      <c r="H87" s="266"/>
      <c r="I87" s="266"/>
      <c r="J87" s="266"/>
      <c r="K87" s="266"/>
      <c r="L87" s="266"/>
      <c r="M87" s="267"/>
      <c r="N87" s="267"/>
      <c r="O87" s="267"/>
      <c r="P87" s="267"/>
      <c r="Q87" s="267"/>
      <c r="R87" s="267"/>
      <c r="S87" s="267"/>
      <c r="T87" s="267"/>
      <c r="U87" s="267"/>
      <c r="V87" s="267"/>
      <c r="W87" s="267"/>
      <c r="X87" s="267"/>
      <c r="Y87" s="267"/>
      <c r="Z87" s="266"/>
      <c r="AA87" s="266"/>
      <c r="AB87" s="266"/>
      <c r="AC87" s="266"/>
      <c r="AD87" s="266"/>
      <c r="AE87" s="264"/>
      <c r="AF87" s="264"/>
      <c r="AG87" s="264"/>
      <c r="AH87" s="264"/>
      <c r="AI87" s="264"/>
      <c r="AJ87" s="264"/>
      <c r="AK87" s="264"/>
      <c r="AL87" s="264"/>
      <c r="AM87" s="264"/>
      <c r="AN87" s="264"/>
      <c r="AO87" s="264"/>
      <c r="AP87" s="264"/>
      <c r="AQ87" s="264"/>
      <c r="AR87" s="264"/>
      <c r="AS87" s="264"/>
      <c r="AT87" s="264"/>
      <c r="AU87" s="264"/>
      <c r="AV87" s="264"/>
      <c r="AW87" s="241"/>
      <c r="AX87" s="142"/>
      <c r="AY87" s="140"/>
      <c r="AZ87" s="140"/>
    </row>
    <row r="88" spans="2:85" s="151" customFormat="1" ht="19.5" customHeight="1" x14ac:dyDescent="0.25">
      <c r="C88" s="152"/>
      <c r="D88" s="152"/>
      <c r="E88" s="152"/>
      <c r="F88" s="152"/>
      <c r="G88" s="574"/>
      <c r="H88" s="574"/>
      <c r="I88" s="574"/>
      <c r="J88" s="574"/>
      <c r="K88" s="152"/>
      <c r="L88" s="573"/>
      <c r="M88" s="573"/>
      <c r="N88" s="573"/>
      <c r="O88" s="152"/>
      <c r="P88" s="152"/>
      <c r="R88" s="153"/>
      <c r="S88" s="154"/>
      <c r="T88" s="154"/>
      <c r="U88" s="154"/>
      <c r="V88" s="155"/>
      <c r="W88" s="156"/>
      <c r="X88" s="153"/>
      <c r="Y88" s="154"/>
      <c r="Z88" s="154"/>
      <c r="AA88" s="154"/>
      <c r="AB88" s="154"/>
      <c r="AC88" s="153"/>
      <c r="AD88" s="154"/>
      <c r="AE88" s="157"/>
      <c r="AF88" s="572"/>
      <c r="AG88" s="572"/>
      <c r="AH88" s="572"/>
      <c r="AI88" s="153"/>
      <c r="AJ88" s="153"/>
      <c r="AK88" s="154"/>
      <c r="AU88" s="101"/>
      <c r="AV88" s="101"/>
      <c r="AW88" s="94"/>
      <c r="AX88" s="158"/>
      <c r="AY88" s="159"/>
      <c r="AZ88" s="159"/>
    </row>
    <row r="89" spans="2:85" ht="19.5" x14ac:dyDescent="0.25">
      <c r="B89" s="562" t="s">
        <v>88</v>
      </c>
      <c r="C89" s="563"/>
      <c r="D89" s="563"/>
      <c r="E89" s="563"/>
      <c r="F89" s="563"/>
      <c r="G89" s="563"/>
      <c r="H89" s="563"/>
      <c r="I89" s="563"/>
      <c r="J89" s="563"/>
      <c r="K89" s="563"/>
      <c r="L89" s="563"/>
      <c r="M89" s="563"/>
      <c r="N89" s="563"/>
      <c r="O89" s="563"/>
      <c r="P89" s="563"/>
      <c r="Q89" s="563"/>
      <c r="R89" s="563"/>
      <c r="S89" s="563"/>
      <c r="T89" s="563"/>
      <c r="U89" s="563"/>
      <c r="V89" s="563"/>
      <c r="W89" s="563"/>
      <c r="X89" s="563"/>
      <c r="Y89" s="563"/>
      <c r="Z89" s="563"/>
      <c r="AA89" s="563"/>
      <c r="AB89" s="563"/>
      <c r="AC89" s="563"/>
      <c r="AD89" s="563"/>
      <c r="AE89" s="563"/>
      <c r="AF89" s="563"/>
      <c r="AG89" s="563"/>
      <c r="AH89" s="563"/>
      <c r="AI89" s="563"/>
      <c r="AJ89" s="563"/>
      <c r="AK89" s="563"/>
      <c r="AL89" s="563"/>
      <c r="AM89" s="563"/>
      <c r="AN89" s="563"/>
      <c r="AO89" s="563"/>
      <c r="AP89" s="563"/>
      <c r="AQ89" s="563"/>
      <c r="AR89" s="563"/>
      <c r="AS89" s="563"/>
      <c r="AT89" s="563"/>
      <c r="AU89" s="563"/>
      <c r="AV89" s="563"/>
      <c r="AW89" s="564"/>
      <c r="AX89" s="140"/>
      <c r="AY89" s="140"/>
      <c r="AZ89" s="140"/>
    </row>
    <row r="90" spans="2:85" s="162" customFormat="1" ht="35.25" customHeight="1" x14ac:dyDescent="0.25">
      <c r="B90" s="425" t="s">
        <v>115</v>
      </c>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160"/>
      <c r="AY90" s="161"/>
      <c r="AZ90" s="161"/>
    </row>
    <row r="91" spans="2:85" s="162" customFormat="1" ht="9" customHeight="1" x14ac:dyDescent="0.25">
      <c r="B91" s="315"/>
      <c r="C91" s="316"/>
      <c r="D91" s="316"/>
      <c r="E91" s="316"/>
      <c r="F91" s="316"/>
      <c r="G91" s="317"/>
      <c r="H91" s="317"/>
      <c r="I91" s="317"/>
      <c r="J91" s="317"/>
      <c r="K91" s="317"/>
      <c r="L91" s="317"/>
      <c r="M91" s="318"/>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9"/>
      <c r="AV91" s="319"/>
      <c r="AW91" s="320"/>
      <c r="AX91" s="160"/>
      <c r="AY91" s="161"/>
      <c r="AZ91" s="161"/>
    </row>
    <row r="92" spans="2:85" s="162" customFormat="1" ht="15" customHeight="1" x14ac:dyDescent="0.25">
      <c r="B92" s="315"/>
      <c r="C92" s="316"/>
      <c r="D92" s="316"/>
      <c r="E92" s="316"/>
      <c r="F92" s="316"/>
      <c r="G92" s="482" t="s">
        <v>59</v>
      </c>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321"/>
      <c r="AG92" s="321"/>
      <c r="AH92" s="317"/>
      <c r="AI92" s="317"/>
      <c r="AJ92" s="317"/>
      <c r="AK92" s="318"/>
      <c r="AL92" s="318"/>
      <c r="AM92" s="318"/>
      <c r="AN92" s="318"/>
      <c r="AO92" s="318"/>
      <c r="AP92" s="318"/>
      <c r="AQ92" s="318"/>
      <c r="AR92" s="318"/>
      <c r="AS92" s="318"/>
      <c r="AT92" s="318"/>
      <c r="AU92" s="318"/>
      <c r="AV92" s="318"/>
      <c r="AW92" s="318"/>
    </row>
    <row r="93" spans="2:85" s="162" customFormat="1" ht="6.75" customHeight="1" x14ac:dyDescent="0.25">
      <c r="B93" s="315"/>
      <c r="C93" s="316"/>
      <c r="D93" s="316"/>
      <c r="E93" s="316"/>
      <c r="F93" s="316"/>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17"/>
      <c r="AI93" s="317"/>
      <c r="AJ93" s="317"/>
      <c r="AK93" s="318"/>
      <c r="AL93" s="318"/>
      <c r="AM93" s="318"/>
      <c r="AN93" s="318"/>
      <c r="AO93" s="318"/>
      <c r="AP93" s="318"/>
      <c r="AQ93" s="318"/>
      <c r="AR93" s="318"/>
      <c r="AS93" s="318"/>
      <c r="AT93" s="318"/>
      <c r="AU93" s="319"/>
      <c r="AV93" s="319"/>
      <c r="AW93" s="318"/>
      <c r="AX93" s="160"/>
      <c r="AY93" s="161"/>
      <c r="AZ93" s="161"/>
    </row>
    <row r="94" spans="2:85" s="164" customFormat="1" ht="14.25" customHeight="1" x14ac:dyDescent="0.25">
      <c r="B94" s="322"/>
      <c r="C94" s="316"/>
      <c r="D94" s="316"/>
      <c r="E94" s="316"/>
      <c r="F94" s="316"/>
      <c r="G94" s="482" t="s">
        <v>8</v>
      </c>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321"/>
      <c r="AG94" s="321"/>
      <c r="AH94" s="317"/>
      <c r="AI94" s="317"/>
      <c r="AJ94" s="317"/>
      <c r="AK94" s="323"/>
      <c r="AL94" s="323"/>
      <c r="AM94" s="323"/>
      <c r="AN94" s="323"/>
      <c r="AO94" s="323"/>
      <c r="AP94" s="323"/>
      <c r="AQ94" s="323"/>
      <c r="AR94" s="323"/>
      <c r="AS94" s="323"/>
      <c r="AT94" s="323"/>
      <c r="AU94" s="319"/>
      <c r="AV94" s="319"/>
      <c r="AW94" s="318"/>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row>
    <row r="95" spans="2:85" s="164" customFormat="1" ht="14.25" customHeight="1" x14ac:dyDescent="0.25">
      <c r="B95" s="322"/>
      <c r="C95" s="316"/>
      <c r="D95" s="316"/>
      <c r="E95" s="316"/>
      <c r="F95" s="316"/>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17"/>
      <c r="AI95" s="317"/>
      <c r="AJ95" s="317"/>
      <c r="AK95" s="323"/>
      <c r="AL95" s="323"/>
      <c r="AM95" s="323"/>
      <c r="AN95" s="323"/>
      <c r="AO95" s="323"/>
      <c r="AP95" s="323"/>
      <c r="AQ95" s="323"/>
      <c r="AR95" s="323"/>
      <c r="AS95" s="323"/>
      <c r="AT95" s="323"/>
      <c r="AU95" s="319"/>
      <c r="AV95" s="319"/>
      <c r="AW95" s="318"/>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row>
    <row r="96" spans="2:85" s="164" customFormat="1" ht="15" customHeight="1" x14ac:dyDescent="0.25">
      <c r="B96" s="323"/>
      <c r="C96" s="317"/>
      <c r="D96" s="567" t="s">
        <v>86</v>
      </c>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c r="AK96" s="567"/>
      <c r="AL96" s="567"/>
      <c r="AM96" s="567"/>
      <c r="AN96" s="567"/>
      <c r="AO96" s="567"/>
      <c r="AP96" s="568" t="s">
        <v>87</v>
      </c>
      <c r="AQ96" s="568"/>
      <c r="AR96" s="568"/>
      <c r="AS96" s="568"/>
      <c r="AT96" s="568"/>
      <c r="AU96" s="568"/>
      <c r="AV96" s="568"/>
      <c r="AW96" s="568"/>
      <c r="AX96" s="161"/>
      <c r="AY96" s="161"/>
      <c r="AZ96" s="161"/>
      <c r="BA96" s="162"/>
      <c r="BB96" s="162"/>
      <c r="BC96" s="162"/>
      <c r="BD96" s="162"/>
      <c r="BE96" s="162"/>
      <c r="BF96" s="162"/>
    </row>
    <row r="97" spans="2:58" s="164" customFormat="1" ht="4.5" customHeight="1" x14ac:dyDescent="0.25">
      <c r="B97" s="323"/>
      <c r="C97" s="324"/>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c r="AK97" s="567"/>
      <c r="AL97" s="567"/>
      <c r="AM97" s="567"/>
      <c r="AN97" s="567"/>
      <c r="AO97" s="567"/>
      <c r="AP97" s="568"/>
      <c r="AQ97" s="568"/>
      <c r="AR97" s="568"/>
      <c r="AS97" s="568"/>
      <c r="AT97" s="568"/>
      <c r="AU97" s="568"/>
      <c r="AV97" s="568"/>
      <c r="AW97" s="568"/>
      <c r="AX97" s="161"/>
      <c r="AY97" s="161"/>
      <c r="AZ97" s="161"/>
      <c r="BA97" s="162"/>
      <c r="BB97" s="162"/>
      <c r="BC97" s="162"/>
      <c r="BD97" s="162"/>
      <c r="BE97" s="162"/>
      <c r="BF97" s="162"/>
    </row>
    <row r="98" spans="2:58" s="164" customFormat="1" ht="5.25" customHeight="1" x14ac:dyDescent="0.25">
      <c r="B98" s="323"/>
      <c r="C98" s="324"/>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8"/>
      <c r="AQ98" s="568"/>
      <c r="AR98" s="568"/>
      <c r="AS98" s="568"/>
      <c r="AT98" s="568"/>
      <c r="AU98" s="568"/>
      <c r="AV98" s="568"/>
      <c r="AW98" s="568"/>
      <c r="AX98" s="161"/>
      <c r="AY98" s="161"/>
      <c r="AZ98" s="161"/>
      <c r="BA98" s="162"/>
      <c r="BB98" s="162"/>
      <c r="BC98" s="162"/>
      <c r="BD98" s="162"/>
      <c r="BE98" s="162"/>
      <c r="BF98" s="162"/>
    </row>
    <row r="99" spans="2:58" s="164" customFormat="1" ht="5.25" customHeight="1" x14ac:dyDescent="0.25">
      <c r="B99" s="323"/>
      <c r="C99" s="324"/>
      <c r="D99" s="567"/>
      <c r="E99" s="567"/>
      <c r="F99" s="567"/>
      <c r="G99" s="567"/>
      <c r="H99" s="567"/>
      <c r="I99" s="567"/>
      <c r="J99" s="567"/>
      <c r="K99" s="567"/>
      <c r="L99" s="567"/>
      <c r="M99" s="567"/>
      <c r="N99" s="567"/>
      <c r="O99" s="567"/>
      <c r="P99" s="567"/>
      <c r="Q99" s="567"/>
      <c r="R99" s="567"/>
      <c r="S99" s="567"/>
      <c r="T99" s="567"/>
      <c r="U99" s="567"/>
      <c r="V99" s="567"/>
      <c r="W99" s="567"/>
      <c r="X99" s="567"/>
      <c r="Y99" s="567"/>
      <c r="Z99" s="567"/>
      <c r="AA99" s="567"/>
      <c r="AB99" s="567"/>
      <c r="AC99" s="567"/>
      <c r="AD99" s="567"/>
      <c r="AE99" s="567"/>
      <c r="AF99" s="567"/>
      <c r="AG99" s="567"/>
      <c r="AH99" s="567"/>
      <c r="AI99" s="567"/>
      <c r="AJ99" s="567"/>
      <c r="AK99" s="567"/>
      <c r="AL99" s="567"/>
      <c r="AM99" s="567"/>
      <c r="AN99" s="567"/>
      <c r="AO99" s="567"/>
      <c r="AP99" s="568"/>
      <c r="AQ99" s="568"/>
      <c r="AR99" s="568"/>
      <c r="AS99" s="568"/>
      <c r="AT99" s="568"/>
      <c r="AU99" s="568"/>
      <c r="AV99" s="568"/>
      <c r="AW99" s="568"/>
      <c r="AX99" s="161"/>
      <c r="AY99" s="161"/>
      <c r="AZ99" s="161"/>
      <c r="BA99" s="162"/>
      <c r="BB99" s="162"/>
      <c r="BC99" s="162"/>
      <c r="BD99" s="162"/>
      <c r="BE99" s="162"/>
      <c r="BF99" s="162"/>
    </row>
    <row r="100" spans="2:58" s="164" customFormat="1" ht="5.25" customHeight="1" x14ac:dyDescent="0.25">
      <c r="B100" s="323"/>
      <c r="C100" s="324"/>
      <c r="D100" s="567"/>
      <c r="E100" s="567"/>
      <c r="F100" s="567"/>
      <c r="G100" s="567"/>
      <c r="H100" s="567"/>
      <c r="I100" s="567"/>
      <c r="J100" s="567"/>
      <c r="K100" s="567"/>
      <c r="L100" s="567"/>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567"/>
      <c r="AL100" s="567"/>
      <c r="AM100" s="567"/>
      <c r="AN100" s="567"/>
      <c r="AO100" s="567"/>
      <c r="AP100" s="325"/>
      <c r="AQ100" s="325"/>
      <c r="AR100" s="325"/>
      <c r="AS100" s="325"/>
      <c r="AT100" s="325"/>
      <c r="AU100" s="325"/>
      <c r="AV100" s="325"/>
      <c r="AW100" s="325"/>
      <c r="AX100" s="161"/>
      <c r="AY100" s="161"/>
      <c r="AZ100" s="161"/>
      <c r="BA100" s="162"/>
      <c r="BB100" s="162"/>
      <c r="BC100" s="162"/>
      <c r="BD100" s="162"/>
      <c r="BE100" s="162"/>
      <c r="BF100" s="162"/>
    </row>
    <row r="101" spans="2:58" s="164" customFormat="1" ht="5.25" customHeight="1" x14ac:dyDescent="0.25">
      <c r="B101" s="323"/>
      <c r="C101" s="324"/>
      <c r="D101" s="333"/>
      <c r="E101" s="333"/>
      <c r="F101" s="333"/>
      <c r="G101" s="333"/>
      <c r="H101" s="333"/>
      <c r="I101" s="333"/>
      <c r="J101" s="333"/>
      <c r="K101" s="333"/>
      <c r="L101" s="333"/>
      <c r="M101" s="333"/>
      <c r="N101" s="333"/>
      <c r="O101" s="333"/>
      <c r="P101" s="333"/>
      <c r="Q101" s="333"/>
      <c r="R101" s="323"/>
      <c r="S101" s="323"/>
      <c r="T101" s="323"/>
      <c r="U101" s="323"/>
      <c r="V101" s="323"/>
      <c r="W101" s="323"/>
      <c r="X101" s="323"/>
      <c r="Y101" s="323"/>
      <c r="Z101" s="319"/>
      <c r="AA101" s="319"/>
      <c r="AB101" s="319"/>
      <c r="AC101" s="319"/>
      <c r="AD101" s="319"/>
      <c r="AE101" s="319"/>
      <c r="AF101" s="319"/>
      <c r="AG101" s="319"/>
      <c r="AH101" s="319"/>
      <c r="AI101" s="319"/>
      <c r="AJ101" s="334"/>
      <c r="AK101" s="334"/>
      <c r="AL101" s="334"/>
      <c r="AM101" s="319"/>
      <c r="AN101" s="319"/>
      <c r="AO101" s="319"/>
      <c r="AP101" s="319"/>
      <c r="AQ101" s="319"/>
      <c r="AR101" s="319"/>
      <c r="AS101" s="319"/>
      <c r="AT101" s="319"/>
      <c r="AU101" s="335"/>
      <c r="AV101" s="335"/>
      <c r="AW101" s="320"/>
      <c r="AX101" s="161"/>
      <c r="AY101" s="161"/>
      <c r="AZ101" s="161"/>
      <c r="BA101" s="162"/>
      <c r="BB101" s="162"/>
      <c r="BC101" s="162"/>
      <c r="BD101" s="162"/>
      <c r="BE101" s="162"/>
      <c r="BF101" s="162"/>
    </row>
    <row r="102" spans="2:58" s="164" customFormat="1" ht="5.25" customHeight="1" x14ac:dyDescent="0.25">
      <c r="C102" s="165"/>
      <c r="D102" s="166"/>
      <c r="E102" s="166"/>
      <c r="F102" s="166"/>
      <c r="G102" s="166"/>
      <c r="H102" s="166"/>
      <c r="I102" s="166"/>
      <c r="J102" s="166"/>
      <c r="K102" s="166"/>
      <c r="L102" s="166"/>
      <c r="M102" s="166"/>
      <c r="N102" s="166"/>
      <c r="O102" s="166"/>
      <c r="P102" s="166"/>
      <c r="Q102" s="166"/>
      <c r="Z102" s="96"/>
      <c r="AA102" s="96"/>
      <c r="AB102" s="96"/>
      <c r="AC102" s="96"/>
      <c r="AD102" s="96"/>
      <c r="AE102" s="96"/>
      <c r="AF102" s="96"/>
      <c r="AG102" s="96"/>
      <c r="AH102" s="96"/>
      <c r="AI102" s="96"/>
      <c r="AJ102" s="98"/>
      <c r="AK102" s="98"/>
      <c r="AL102" s="98"/>
      <c r="AM102" s="96"/>
      <c r="AN102" s="96"/>
      <c r="AO102" s="96"/>
      <c r="AP102" s="96"/>
      <c r="AQ102" s="96"/>
      <c r="AR102" s="96"/>
      <c r="AS102" s="96"/>
      <c r="AT102" s="96"/>
      <c r="AU102" s="99"/>
      <c r="AV102" s="99"/>
      <c r="AW102" s="97"/>
      <c r="AX102" s="161"/>
      <c r="AY102" s="161"/>
      <c r="AZ102" s="161"/>
      <c r="BA102" s="162"/>
      <c r="BB102" s="162"/>
      <c r="BC102" s="162"/>
      <c r="BD102" s="162"/>
      <c r="BE102" s="162"/>
      <c r="BF102" s="162"/>
    </row>
    <row r="103" spans="2:58" s="164" customFormat="1" ht="17.25" customHeight="1" x14ac:dyDescent="0.25">
      <c r="C103" s="165"/>
      <c r="D103" s="166"/>
      <c r="E103" s="166"/>
      <c r="F103" s="166"/>
      <c r="G103" s="166"/>
      <c r="H103" s="166"/>
      <c r="I103" s="166"/>
      <c r="J103" s="166"/>
      <c r="K103" s="166"/>
      <c r="L103" s="166"/>
      <c r="M103" s="166"/>
      <c r="N103" s="166"/>
      <c r="O103" s="166"/>
      <c r="P103" s="166"/>
      <c r="Q103" s="166"/>
      <c r="Z103" s="96"/>
      <c r="AA103" s="96"/>
      <c r="AB103" s="96"/>
      <c r="AC103" s="96"/>
      <c r="AD103" s="96"/>
      <c r="AE103" s="96"/>
      <c r="AF103" s="96"/>
      <c r="AG103" s="96"/>
      <c r="AH103" s="96"/>
      <c r="AI103" s="96"/>
      <c r="AJ103" s="98"/>
      <c r="AK103" s="98"/>
      <c r="AL103" s="98"/>
      <c r="AM103" s="96"/>
      <c r="AN103" s="96"/>
      <c r="AO103" s="96"/>
      <c r="AP103" s="96"/>
      <c r="AQ103" s="96"/>
      <c r="AR103" s="96"/>
      <c r="AS103" s="96"/>
      <c r="AT103" s="96"/>
      <c r="AU103" s="99"/>
      <c r="AV103" s="99"/>
      <c r="AW103" s="97"/>
      <c r="AX103" s="161"/>
      <c r="AY103" s="161"/>
      <c r="AZ103" s="161"/>
      <c r="BA103" s="162"/>
      <c r="BB103" s="162"/>
      <c r="BC103" s="162"/>
      <c r="BD103" s="162"/>
      <c r="BE103" s="162"/>
      <c r="BF103" s="162"/>
    </row>
    <row r="104" spans="2:58" s="164" customFormat="1" ht="17.25" customHeight="1" x14ac:dyDescent="0.25">
      <c r="B104" s="543" t="s">
        <v>89</v>
      </c>
      <c r="C104" s="543"/>
      <c r="D104" s="543"/>
      <c r="E104" s="543"/>
      <c r="F104" s="543"/>
      <c r="G104" s="543"/>
      <c r="H104" s="543"/>
      <c r="I104" s="543"/>
      <c r="J104" s="543"/>
      <c r="K104" s="543"/>
      <c r="L104" s="543"/>
      <c r="M104" s="543"/>
      <c r="N104" s="543"/>
      <c r="O104" s="543"/>
      <c r="P104" s="543"/>
      <c r="Q104" s="543"/>
      <c r="R104" s="543"/>
      <c r="S104" s="543"/>
      <c r="T104" s="543"/>
      <c r="U104" s="543"/>
      <c r="V104" s="543"/>
      <c r="W104" s="543"/>
      <c r="X104" s="543"/>
      <c r="Y104" s="543"/>
      <c r="Z104" s="543"/>
      <c r="AA104" s="543"/>
      <c r="AB104" s="543"/>
      <c r="AC104" s="543"/>
      <c r="AD104" s="543"/>
      <c r="AE104" s="543"/>
      <c r="AF104" s="543"/>
      <c r="AG104" s="543"/>
      <c r="AH104" s="543"/>
      <c r="AI104" s="543"/>
      <c r="AJ104" s="543"/>
      <c r="AK104" s="543"/>
      <c r="AL104" s="543"/>
      <c r="AM104" s="543"/>
      <c r="AN104" s="543"/>
      <c r="AO104" s="543"/>
      <c r="AP104" s="543"/>
      <c r="AQ104" s="543"/>
      <c r="AR104" s="543"/>
      <c r="AS104" s="543"/>
      <c r="AT104" s="543"/>
      <c r="AU104" s="543"/>
      <c r="AV104" s="543"/>
      <c r="AW104" s="543"/>
      <c r="AX104" s="161"/>
      <c r="AY104" s="161"/>
      <c r="AZ104" s="161"/>
      <c r="BA104" s="162"/>
      <c r="BB104" s="162"/>
      <c r="BC104" s="162"/>
      <c r="BD104" s="162"/>
      <c r="BE104" s="162"/>
      <c r="BF104" s="162"/>
    </row>
    <row r="105" spans="2:58" s="164" customFormat="1" ht="7.5" customHeight="1" x14ac:dyDescent="0.25">
      <c r="B105" s="326"/>
      <c r="C105" s="327"/>
      <c r="D105" s="328"/>
      <c r="E105" s="328"/>
      <c r="F105" s="328"/>
      <c r="G105" s="328"/>
      <c r="H105" s="328"/>
      <c r="I105" s="328"/>
      <c r="J105" s="328"/>
      <c r="K105" s="328"/>
      <c r="L105" s="328"/>
      <c r="M105" s="328"/>
      <c r="N105" s="328"/>
      <c r="O105" s="328"/>
      <c r="P105" s="328"/>
      <c r="Q105" s="328"/>
      <c r="R105" s="326"/>
      <c r="S105" s="326"/>
      <c r="T105" s="326"/>
      <c r="U105" s="326"/>
      <c r="V105" s="326"/>
      <c r="W105" s="326"/>
      <c r="X105" s="326"/>
      <c r="Y105" s="326"/>
      <c r="Z105" s="329"/>
      <c r="AA105" s="329"/>
      <c r="AB105" s="329"/>
      <c r="AC105" s="329"/>
      <c r="AD105" s="329"/>
      <c r="AE105" s="329"/>
      <c r="AF105" s="329"/>
      <c r="AG105" s="329"/>
      <c r="AH105" s="329"/>
      <c r="AI105" s="329"/>
      <c r="AJ105" s="330"/>
      <c r="AK105" s="330"/>
      <c r="AL105" s="330"/>
      <c r="AM105" s="329"/>
      <c r="AN105" s="329"/>
      <c r="AO105" s="329"/>
      <c r="AP105" s="329"/>
      <c r="AQ105" s="329"/>
      <c r="AR105" s="329"/>
      <c r="AS105" s="329"/>
      <c r="AT105" s="329"/>
      <c r="AU105" s="331"/>
      <c r="AV105" s="331"/>
      <c r="AW105" s="332"/>
      <c r="AX105" s="161"/>
      <c r="AY105" s="161"/>
      <c r="AZ105" s="161"/>
      <c r="BA105" s="162"/>
      <c r="BB105" s="162"/>
      <c r="BC105" s="162"/>
      <c r="BD105" s="162"/>
      <c r="BE105" s="162"/>
      <c r="BF105" s="162"/>
    </row>
    <row r="106" spans="2:58" s="164" customFormat="1" ht="17.25" customHeight="1" x14ac:dyDescent="0.25">
      <c r="B106" s="577" t="s">
        <v>90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161"/>
      <c r="AY106" s="161"/>
      <c r="AZ106" s="161"/>
      <c r="BA106" s="162"/>
      <c r="BB106" s="162"/>
      <c r="BC106" s="162"/>
      <c r="BD106" s="162"/>
      <c r="BE106" s="162"/>
      <c r="BF106" s="162"/>
    </row>
    <row r="107" spans="2:58" s="164" customFormat="1" ht="13.5" customHeight="1" x14ac:dyDescent="0.25">
      <c r="B107" s="326"/>
      <c r="C107" s="327"/>
      <c r="D107" s="328"/>
      <c r="E107" s="328"/>
      <c r="F107" s="328"/>
      <c r="G107" s="328"/>
      <c r="H107" s="328"/>
      <c r="I107" s="328"/>
      <c r="J107" s="328"/>
      <c r="K107" s="328"/>
      <c r="L107" s="328"/>
      <c r="M107" s="328"/>
      <c r="N107" s="328"/>
      <c r="O107" s="328"/>
      <c r="P107" s="328"/>
      <c r="Q107" s="328"/>
      <c r="R107" s="326"/>
      <c r="S107" s="326"/>
      <c r="T107" s="326"/>
      <c r="U107" s="326"/>
      <c r="V107" s="326"/>
      <c r="W107" s="326"/>
      <c r="X107" s="326"/>
      <c r="Y107" s="326"/>
      <c r="Z107" s="329"/>
      <c r="AA107" s="329"/>
      <c r="AB107" s="329"/>
      <c r="AC107" s="329"/>
      <c r="AD107" s="329"/>
      <c r="AE107" s="329"/>
      <c r="AF107" s="329"/>
      <c r="AG107" s="329"/>
      <c r="AH107" s="329"/>
      <c r="AI107" s="329"/>
      <c r="AJ107" s="330"/>
      <c r="AK107" s="330"/>
      <c r="AL107" s="330"/>
      <c r="AM107" s="329"/>
      <c r="AN107" s="329"/>
      <c r="AO107" s="329"/>
      <c r="AP107" s="329"/>
      <c r="AQ107" s="329"/>
      <c r="AR107" s="329"/>
      <c r="AS107" s="329"/>
      <c r="AT107" s="329"/>
      <c r="AU107" s="331"/>
      <c r="AV107" s="331"/>
      <c r="AW107" s="332"/>
      <c r="AX107" s="161"/>
      <c r="AY107" s="161"/>
      <c r="AZ107" s="161"/>
      <c r="BA107" s="162"/>
      <c r="BB107" s="162"/>
      <c r="BC107" s="162"/>
      <c r="BD107" s="162"/>
      <c r="BE107" s="162"/>
      <c r="BF107" s="162"/>
    </row>
    <row r="108" spans="2:58" s="164" customFormat="1" ht="17.25" customHeight="1" x14ac:dyDescent="0.25">
      <c r="C108" s="165"/>
      <c r="D108" s="166"/>
      <c r="E108" s="166"/>
      <c r="F108" s="166"/>
      <c r="G108" s="166"/>
      <c r="H108" s="166"/>
      <c r="I108" s="166"/>
      <c r="J108" s="166"/>
      <c r="K108" s="166"/>
      <c r="L108" s="166"/>
      <c r="M108" s="166"/>
      <c r="N108" s="166"/>
      <c r="O108" s="166"/>
      <c r="P108" s="166"/>
      <c r="Q108" s="166"/>
      <c r="Z108" s="96"/>
      <c r="AA108" s="96"/>
      <c r="AB108" s="96"/>
      <c r="AC108" s="96"/>
      <c r="AD108" s="96"/>
      <c r="AE108" s="96"/>
      <c r="AF108" s="96"/>
      <c r="AG108" s="96"/>
      <c r="AH108" s="96"/>
      <c r="AI108" s="96"/>
      <c r="AJ108" s="98"/>
      <c r="AK108" s="98"/>
      <c r="AL108" s="98"/>
      <c r="AM108" s="96"/>
      <c r="AN108" s="96"/>
      <c r="AO108" s="96"/>
      <c r="AP108" s="96"/>
      <c r="AQ108" s="96"/>
      <c r="AR108" s="96"/>
      <c r="AS108" s="96"/>
      <c r="AT108" s="96"/>
      <c r="AU108" s="99"/>
      <c r="AV108" s="99"/>
      <c r="AW108" s="97"/>
      <c r="AX108" s="161"/>
      <c r="AY108" s="161"/>
      <c r="AZ108" s="161"/>
      <c r="BA108" s="162"/>
      <c r="BB108" s="162"/>
      <c r="BC108" s="162"/>
      <c r="BD108" s="162"/>
      <c r="BE108" s="162"/>
      <c r="BF108" s="162"/>
    </row>
    <row r="109" spans="2:58" s="164" customFormat="1" ht="48.75" customHeight="1" x14ac:dyDescent="0.25">
      <c r="B109" s="561" t="s">
        <v>103</v>
      </c>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161"/>
      <c r="AY109" s="161"/>
      <c r="AZ109" s="161"/>
      <c r="BA109" s="162"/>
      <c r="BB109" s="162"/>
      <c r="BC109" s="162"/>
      <c r="BD109" s="162"/>
      <c r="BE109" s="162"/>
      <c r="BF109" s="162"/>
    </row>
    <row r="110" spans="2:58" s="164" customFormat="1" ht="17.25" customHeight="1" x14ac:dyDescent="0.25">
      <c r="B110" s="578" t="s">
        <v>155</v>
      </c>
      <c r="C110" s="578"/>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8"/>
      <c r="AW110" s="578"/>
      <c r="AX110" s="161"/>
      <c r="AY110" s="161"/>
      <c r="AZ110" s="161"/>
      <c r="BA110" s="162"/>
      <c r="BB110" s="162"/>
      <c r="BC110" s="162"/>
      <c r="BD110" s="162"/>
      <c r="BE110" s="162"/>
      <c r="BF110" s="162"/>
    </row>
    <row r="111" spans="2:58" s="164" customFormat="1" ht="17.25" customHeight="1" x14ac:dyDescent="0.25">
      <c r="B111" s="578"/>
      <c r="C111" s="578"/>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8"/>
      <c r="AW111" s="578"/>
      <c r="AX111" s="161"/>
      <c r="AY111" s="161"/>
      <c r="AZ111" s="161"/>
      <c r="BA111" s="162"/>
      <c r="BB111" s="162"/>
      <c r="BC111" s="162"/>
      <c r="BD111" s="162"/>
      <c r="BE111" s="162"/>
      <c r="BF111" s="162"/>
    </row>
    <row r="112" spans="2:58" s="164" customFormat="1" ht="17.25" customHeight="1" x14ac:dyDescent="0.25">
      <c r="B112" s="578"/>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161"/>
      <c r="AY112" s="161"/>
      <c r="AZ112" s="161"/>
      <c r="BA112" s="162"/>
      <c r="BB112" s="162"/>
      <c r="BC112" s="162"/>
      <c r="BD112" s="162"/>
      <c r="BE112" s="162"/>
      <c r="BF112" s="162"/>
    </row>
    <row r="113" spans="2:58" s="164" customFormat="1" ht="17.25" customHeight="1" x14ac:dyDescent="0.25">
      <c r="B113" s="578"/>
      <c r="C113" s="578"/>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8"/>
      <c r="AW113" s="578"/>
      <c r="AX113" s="161"/>
      <c r="AY113" s="161"/>
      <c r="AZ113" s="161"/>
      <c r="BA113" s="162"/>
      <c r="BB113" s="162"/>
      <c r="BC113" s="162"/>
      <c r="BD113" s="162"/>
      <c r="BE113" s="162"/>
      <c r="BF113" s="162"/>
    </row>
    <row r="114" spans="2:58" s="164" customFormat="1" ht="71.25" customHeight="1" x14ac:dyDescent="0.25">
      <c r="B114" s="578"/>
      <c r="C114" s="578"/>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161"/>
      <c r="AY114" s="161"/>
      <c r="AZ114" s="161"/>
      <c r="BA114" s="162"/>
      <c r="BB114" s="162"/>
      <c r="BC114" s="162"/>
      <c r="BD114" s="162"/>
      <c r="BE114" s="162"/>
      <c r="BF114" s="162"/>
    </row>
    <row r="115" spans="2:58" s="164" customFormat="1" ht="12.75" customHeight="1" x14ac:dyDescent="0.25">
      <c r="B115" s="323"/>
      <c r="C115" s="324"/>
      <c r="D115" s="333"/>
      <c r="E115" s="333"/>
      <c r="F115" s="333"/>
      <c r="G115" s="333"/>
      <c r="H115" s="333"/>
      <c r="I115" s="333"/>
      <c r="J115" s="333"/>
      <c r="K115" s="333"/>
      <c r="L115" s="333"/>
      <c r="M115" s="333"/>
      <c r="N115" s="333"/>
      <c r="O115" s="333"/>
      <c r="P115" s="333"/>
      <c r="Q115" s="333"/>
      <c r="R115" s="323"/>
      <c r="S115" s="323"/>
      <c r="T115" s="323"/>
      <c r="U115" s="323"/>
      <c r="V115" s="323"/>
      <c r="W115" s="323"/>
      <c r="X115" s="323"/>
      <c r="Y115" s="323"/>
      <c r="Z115" s="319"/>
      <c r="AA115" s="319"/>
      <c r="AB115" s="319"/>
      <c r="AC115" s="319"/>
      <c r="AD115" s="319"/>
      <c r="AE115" s="319"/>
      <c r="AF115" s="319"/>
      <c r="AG115" s="319"/>
      <c r="AH115" s="319"/>
      <c r="AI115" s="319"/>
      <c r="AJ115" s="334"/>
      <c r="AK115" s="334"/>
      <c r="AL115" s="334"/>
      <c r="AM115" s="319"/>
      <c r="AN115" s="319"/>
      <c r="AO115" s="319"/>
      <c r="AP115" s="319"/>
      <c r="AQ115" s="319"/>
      <c r="AR115" s="319"/>
      <c r="AS115" s="319"/>
      <c r="AT115" s="319"/>
      <c r="AU115" s="335"/>
      <c r="AV115" s="335"/>
      <c r="AW115" s="320"/>
      <c r="AX115" s="161"/>
      <c r="AY115" s="161"/>
      <c r="AZ115" s="161"/>
      <c r="BA115" s="162"/>
      <c r="BB115" s="162"/>
      <c r="BC115" s="162"/>
      <c r="BD115" s="162"/>
      <c r="BE115" s="162"/>
      <c r="BF115" s="162"/>
    </row>
    <row r="116" spans="2:58" s="164" customFormat="1" ht="17.25" customHeight="1" x14ac:dyDescent="0.25">
      <c r="B116" s="323"/>
      <c r="C116" s="350"/>
      <c r="D116" s="333"/>
      <c r="E116" s="333"/>
      <c r="F116" s="333"/>
      <c r="G116" s="579" t="s">
        <v>64</v>
      </c>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336"/>
      <c r="AK116" s="575" t="s">
        <v>65</v>
      </c>
      <c r="AL116" s="575"/>
      <c r="AM116" s="575"/>
      <c r="AN116" s="575"/>
      <c r="AO116" s="575"/>
      <c r="AP116" s="575"/>
      <c r="AQ116" s="575"/>
      <c r="AR116" s="575"/>
      <c r="AS116" s="575"/>
      <c r="AT116" s="575"/>
      <c r="AU116" s="575"/>
      <c r="AV116" s="575"/>
      <c r="AW116" s="336"/>
      <c r="AX116" s="161"/>
      <c r="AY116" s="161"/>
      <c r="AZ116" s="161"/>
      <c r="BA116" s="162"/>
      <c r="BB116" s="162"/>
      <c r="BC116" s="162"/>
      <c r="BD116" s="162"/>
      <c r="BE116" s="162"/>
      <c r="BF116" s="162"/>
    </row>
    <row r="117" spans="2:58" s="164" customFormat="1" ht="8.25" customHeight="1" x14ac:dyDescent="0.25">
      <c r="B117" s="323"/>
      <c r="C117" s="324"/>
      <c r="D117" s="333"/>
      <c r="E117" s="333"/>
      <c r="F117" s="333"/>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336"/>
      <c r="AK117" s="595"/>
      <c r="AL117" s="595"/>
      <c r="AM117" s="595"/>
      <c r="AN117" s="595"/>
      <c r="AO117" s="595"/>
      <c r="AP117" s="595"/>
      <c r="AQ117" s="595"/>
      <c r="AR117" s="595"/>
      <c r="AS117" s="595"/>
      <c r="AT117" s="595"/>
      <c r="AU117" s="595"/>
      <c r="AV117" s="595"/>
      <c r="AW117" s="336"/>
      <c r="AX117" s="161"/>
      <c r="AY117" s="161"/>
      <c r="AZ117" s="161"/>
      <c r="BA117" s="162"/>
      <c r="BB117" s="162"/>
      <c r="BC117" s="162"/>
      <c r="BD117" s="162"/>
      <c r="BE117" s="162"/>
      <c r="BF117" s="162"/>
    </row>
    <row r="118" spans="2:58" s="167" customFormat="1" ht="4.5" customHeight="1" x14ac:dyDescent="0.25">
      <c r="B118" s="337"/>
      <c r="C118" s="337"/>
      <c r="D118" s="338"/>
      <c r="E118" s="338"/>
      <c r="F118" s="338"/>
      <c r="G118" s="579"/>
      <c r="H118" s="579"/>
      <c r="I118" s="579"/>
      <c r="J118" s="579"/>
      <c r="K118" s="579"/>
      <c r="L118" s="579"/>
      <c r="M118" s="579"/>
      <c r="N118" s="579"/>
      <c r="O118" s="579"/>
      <c r="P118" s="579"/>
      <c r="Q118" s="579"/>
      <c r="R118" s="579"/>
      <c r="S118" s="579"/>
      <c r="T118" s="579"/>
      <c r="U118" s="579"/>
      <c r="V118" s="579"/>
      <c r="W118" s="579"/>
      <c r="X118" s="579"/>
      <c r="Y118" s="579"/>
      <c r="Z118" s="579"/>
      <c r="AA118" s="579"/>
      <c r="AB118" s="579"/>
      <c r="AC118" s="579"/>
      <c r="AD118" s="579"/>
      <c r="AE118" s="579"/>
      <c r="AF118" s="579"/>
      <c r="AG118" s="579"/>
      <c r="AH118" s="579"/>
      <c r="AI118" s="579"/>
      <c r="AJ118" s="339"/>
      <c r="AK118" s="595"/>
      <c r="AL118" s="595"/>
      <c r="AM118" s="595"/>
      <c r="AN118" s="595"/>
      <c r="AO118" s="595"/>
      <c r="AP118" s="595"/>
      <c r="AQ118" s="595"/>
      <c r="AR118" s="595"/>
      <c r="AS118" s="595"/>
      <c r="AT118" s="595"/>
      <c r="AU118" s="595"/>
      <c r="AV118" s="595"/>
      <c r="AW118" s="340"/>
      <c r="AX118" s="140"/>
      <c r="AY118" s="140"/>
      <c r="AZ118" s="128"/>
      <c r="BA118" s="128"/>
      <c r="BB118" s="128"/>
      <c r="BC118" s="128"/>
      <c r="BD118" s="128"/>
      <c r="BE118" s="128"/>
    </row>
    <row r="119" spans="2:58" s="167" customFormat="1" ht="12.75" customHeight="1" x14ac:dyDescent="0.25">
      <c r="B119" s="341"/>
      <c r="C119" s="337"/>
      <c r="D119" s="337"/>
      <c r="E119" s="337"/>
      <c r="F119" s="337"/>
      <c r="G119" s="579"/>
      <c r="H119" s="579"/>
      <c r="I119" s="579"/>
      <c r="J119" s="579"/>
      <c r="K119" s="579"/>
      <c r="L119" s="579"/>
      <c r="M119" s="579"/>
      <c r="N119" s="579"/>
      <c r="O119" s="579"/>
      <c r="P119" s="579"/>
      <c r="Q119" s="579"/>
      <c r="R119" s="579"/>
      <c r="S119" s="579"/>
      <c r="T119" s="579"/>
      <c r="U119" s="579"/>
      <c r="V119" s="579"/>
      <c r="W119" s="579"/>
      <c r="X119" s="579"/>
      <c r="Y119" s="579"/>
      <c r="Z119" s="579"/>
      <c r="AA119" s="579"/>
      <c r="AB119" s="579"/>
      <c r="AC119" s="579"/>
      <c r="AD119" s="579"/>
      <c r="AE119" s="579"/>
      <c r="AF119" s="579"/>
      <c r="AG119" s="579"/>
      <c r="AH119" s="579"/>
      <c r="AI119" s="579"/>
      <c r="AJ119" s="337"/>
      <c r="AK119" s="595"/>
      <c r="AL119" s="595"/>
      <c r="AM119" s="595"/>
      <c r="AN119" s="595"/>
      <c r="AO119" s="595"/>
      <c r="AP119" s="595"/>
      <c r="AQ119" s="595"/>
      <c r="AR119" s="595"/>
      <c r="AS119" s="595"/>
      <c r="AT119" s="595"/>
      <c r="AU119" s="595"/>
      <c r="AV119" s="595"/>
      <c r="AW119" s="342"/>
      <c r="AX119" s="140"/>
      <c r="AY119" s="128"/>
      <c r="AZ119" s="128"/>
      <c r="BA119" s="128"/>
      <c r="BB119" s="128"/>
      <c r="BC119" s="128"/>
      <c r="BD119" s="128"/>
    </row>
    <row r="120" spans="2:58" s="167" customFormat="1" ht="6" customHeight="1" x14ac:dyDescent="0.25">
      <c r="B120" s="341"/>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43"/>
      <c r="AI120" s="343"/>
      <c r="AJ120" s="337"/>
      <c r="AK120" s="595"/>
      <c r="AL120" s="595"/>
      <c r="AM120" s="595"/>
      <c r="AN120" s="595"/>
      <c r="AO120" s="595"/>
      <c r="AP120" s="595"/>
      <c r="AQ120" s="595"/>
      <c r="AR120" s="595"/>
      <c r="AS120" s="595"/>
      <c r="AT120" s="595"/>
      <c r="AU120" s="595"/>
      <c r="AV120" s="595"/>
      <c r="AW120" s="343"/>
      <c r="AX120" s="111"/>
      <c r="AY120" s="111"/>
      <c r="AZ120" s="111"/>
    </row>
    <row r="121" spans="2:58" s="167" customFormat="1" ht="16.5" customHeight="1" x14ac:dyDescent="0.25">
      <c r="B121" s="341"/>
      <c r="C121" s="569" t="s">
        <v>66</v>
      </c>
      <c r="D121" s="569"/>
      <c r="E121" s="569"/>
      <c r="F121" s="569"/>
      <c r="G121" s="569"/>
      <c r="H121" s="344"/>
      <c r="I121" s="337"/>
      <c r="J121" s="337"/>
      <c r="K121" s="337"/>
      <c r="L121" s="565"/>
      <c r="M121" s="570"/>
      <c r="N121" s="570"/>
      <c r="O121" s="570"/>
      <c r="P121" s="570"/>
      <c r="Q121" s="570"/>
      <c r="R121" s="566"/>
      <c r="S121" s="337"/>
      <c r="T121" s="337"/>
      <c r="U121" s="337"/>
      <c r="V121" s="337"/>
      <c r="W121" s="571" t="s">
        <v>67</v>
      </c>
      <c r="X121" s="571"/>
      <c r="Y121" s="349"/>
      <c r="Z121" s="345"/>
      <c r="AA121" s="349"/>
      <c r="AB121" s="345"/>
      <c r="AC121" s="565"/>
      <c r="AD121" s="566"/>
      <c r="AE121" s="343"/>
      <c r="AF121" s="343"/>
      <c r="AG121" s="343"/>
      <c r="AH121" s="343"/>
      <c r="AI121" s="343"/>
      <c r="AJ121" s="337"/>
      <c r="AK121" s="595"/>
      <c r="AL121" s="595"/>
      <c r="AM121" s="595"/>
      <c r="AN121" s="595"/>
      <c r="AO121" s="595"/>
      <c r="AP121" s="595"/>
      <c r="AQ121" s="595"/>
      <c r="AR121" s="595"/>
      <c r="AS121" s="595"/>
      <c r="AT121" s="595"/>
      <c r="AU121" s="595"/>
      <c r="AV121" s="595"/>
      <c r="AW121" s="343"/>
      <c r="AX121" s="111"/>
      <c r="AY121" s="111"/>
      <c r="AZ121" s="111"/>
    </row>
    <row r="122" spans="2:58" s="167" customFormat="1" ht="16.5" customHeight="1" x14ac:dyDescent="0.25">
      <c r="B122" s="341"/>
      <c r="C122" s="344"/>
      <c r="D122" s="344"/>
      <c r="E122" s="344"/>
      <c r="F122" s="344"/>
      <c r="G122" s="344"/>
      <c r="H122" s="344"/>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43"/>
      <c r="AG122" s="343"/>
      <c r="AH122" s="343"/>
      <c r="AI122" s="343"/>
      <c r="AJ122" s="337"/>
      <c r="AK122" s="595"/>
      <c r="AL122" s="595"/>
      <c r="AM122" s="595"/>
      <c r="AN122" s="595"/>
      <c r="AO122" s="595"/>
      <c r="AP122" s="595"/>
      <c r="AQ122" s="595"/>
      <c r="AR122" s="595"/>
      <c r="AS122" s="595"/>
      <c r="AT122" s="595"/>
      <c r="AU122" s="595"/>
      <c r="AV122" s="595"/>
      <c r="AW122" s="343"/>
      <c r="AX122" s="111"/>
      <c r="AY122" s="111"/>
      <c r="AZ122" s="111"/>
    </row>
    <row r="123" spans="2:58" s="127" customFormat="1" ht="9" customHeight="1" x14ac:dyDescent="0.25">
      <c r="B123" s="346"/>
      <c r="C123" s="347"/>
      <c r="D123" s="345"/>
      <c r="E123" s="345"/>
      <c r="F123" s="345"/>
      <c r="G123" s="345"/>
      <c r="H123" s="345"/>
      <c r="I123" s="344"/>
      <c r="J123" s="344"/>
      <c r="K123" s="344"/>
      <c r="L123" s="345"/>
      <c r="M123" s="345"/>
      <c r="N123" s="345"/>
      <c r="O123" s="345"/>
      <c r="P123" s="345"/>
      <c r="Q123" s="345"/>
      <c r="R123" s="345"/>
      <c r="S123" s="348"/>
      <c r="T123" s="348"/>
      <c r="U123" s="348"/>
      <c r="V123" s="348"/>
      <c r="W123" s="345"/>
      <c r="X123" s="345"/>
      <c r="Y123" s="345"/>
      <c r="Z123" s="345"/>
      <c r="AA123" s="345"/>
      <c r="AB123" s="345"/>
      <c r="AC123" s="345"/>
      <c r="AD123" s="345"/>
      <c r="AE123" s="345"/>
      <c r="AF123" s="345"/>
      <c r="AG123" s="345"/>
      <c r="AH123" s="345"/>
      <c r="AI123" s="345"/>
      <c r="AJ123" s="345"/>
      <c r="AK123" s="345"/>
      <c r="AL123" s="345"/>
      <c r="AM123" s="345"/>
      <c r="AN123" s="345"/>
      <c r="AO123" s="345"/>
      <c r="AP123" s="345"/>
      <c r="AQ123" s="345"/>
      <c r="AR123" s="345"/>
      <c r="AS123" s="345"/>
      <c r="AT123" s="345"/>
      <c r="AU123" s="346"/>
      <c r="AV123" s="346"/>
      <c r="AW123" s="343"/>
      <c r="AX123" s="111"/>
      <c r="AY123" s="111"/>
      <c r="AZ123" s="111"/>
      <c r="BA123" s="111"/>
      <c r="BB123" s="111"/>
    </row>
    <row r="124" spans="2:58" s="167" customFormat="1" ht="7.5" customHeight="1" x14ac:dyDescent="0.2">
      <c r="B124" s="168"/>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95"/>
      <c r="AD124" s="95"/>
      <c r="AE124" s="95"/>
      <c r="AF124" s="95"/>
      <c r="AG124" s="95"/>
      <c r="AH124" s="95"/>
      <c r="AT124" s="95"/>
      <c r="AU124" s="95"/>
      <c r="AV124" s="95"/>
      <c r="AW124" s="170"/>
      <c r="AX124" s="111"/>
      <c r="AY124" s="111"/>
      <c r="AZ124" s="111"/>
      <c r="BA124" s="111"/>
      <c r="BB124" s="111"/>
    </row>
    <row r="125" spans="2:58" s="173" customFormat="1" ht="12.75" x14ac:dyDescent="0.25">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T125" s="172"/>
      <c r="AU125" s="172"/>
      <c r="AV125" s="172"/>
      <c r="AW125" s="174"/>
      <c r="AX125" s="172"/>
    </row>
    <row r="126" spans="2:58" s="175" customFormat="1" ht="12.75" customHeight="1" x14ac:dyDescent="0.25">
      <c r="B126" s="580" t="s">
        <v>187</v>
      </c>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c r="AN126" s="580"/>
      <c r="AO126" s="580"/>
      <c r="AP126" s="580"/>
      <c r="AQ126" s="580"/>
      <c r="AR126" s="580"/>
      <c r="AS126" s="580"/>
      <c r="AT126" s="580"/>
      <c r="AU126" s="580"/>
      <c r="AV126" s="580"/>
      <c r="AW126" s="580"/>
      <c r="AX126" s="173"/>
      <c r="AY126" s="174"/>
    </row>
    <row r="127" spans="2:58" s="175" customFormat="1" ht="12.75" customHeight="1" x14ac:dyDescent="0.25">
      <c r="B127" s="581"/>
      <c r="C127" s="581"/>
      <c r="D127" s="581"/>
      <c r="E127" s="581"/>
      <c r="F127" s="581"/>
      <c r="G127" s="581"/>
      <c r="H127" s="581"/>
      <c r="I127" s="581"/>
      <c r="J127" s="581"/>
      <c r="K127" s="581"/>
      <c r="L127" s="581"/>
      <c r="M127" s="581"/>
      <c r="N127" s="581"/>
      <c r="O127" s="581"/>
      <c r="P127" s="581"/>
      <c r="Q127" s="581"/>
      <c r="R127" s="581"/>
      <c r="S127" s="581"/>
      <c r="T127" s="581"/>
      <c r="U127" s="581"/>
      <c r="V127" s="581"/>
      <c r="W127" s="581"/>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173"/>
    </row>
    <row r="128" spans="2:58" s="172" customFormat="1" ht="12.75" x14ac:dyDescent="0.25">
      <c r="B128" s="581"/>
      <c r="C128" s="581"/>
      <c r="D128" s="581"/>
      <c r="E128" s="581"/>
      <c r="F128" s="581"/>
      <c r="G128" s="581"/>
      <c r="H128" s="581"/>
      <c r="I128" s="581"/>
      <c r="J128" s="581"/>
      <c r="K128" s="581"/>
      <c r="L128" s="581"/>
      <c r="M128" s="581"/>
      <c r="N128" s="581"/>
      <c r="O128" s="581"/>
      <c r="P128" s="581"/>
      <c r="Q128" s="581"/>
      <c r="R128" s="581"/>
      <c r="S128" s="581"/>
      <c r="T128" s="581"/>
      <c r="U128" s="581"/>
      <c r="V128" s="581"/>
      <c r="W128" s="581"/>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176"/>
    </row>
    <row r="129" spans="2:50" s="172" customFormat="1" ht="12.75" x14ac:dyDescent="0.25">
      <c r="B129" s="58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176"/>
    </row>
    <row r="130" spans="2:50" s="172" customFormat="1" ht="12.75" x14ac:dyDescent="0.25">
      <c r="B130" s="581"/>
      <c r="C130" s="581"/>
      <c r="D130" s="581"/>
      <c r="E130" s="581"/>
      <c r="F130" s="581"/>
      <c r="G130" s="581"/>
      <c r="H130" s="581"/>
      <c r="I130" s="581"/>
      <c r="J130" s="581"/>
      <c r="K130" s="581"/>
      <c r="L130" s="581"/>
      <c r="M130" s="581"/>
      <c r="N130" s="581"/>
      <c r="O130" s="581"/>
      <c r="P130" s="581"/>
      <c r="Q130" s="581"/>
      <c r="R130" s="581"/>
      <c r="S130" s="581"/>
      <c r="T130" s="581"/>
      <c r="U130" s="581"/>
      <c r="V130" s="581"/>
      <c r="W130" s="581"/>
      <c r="X130" s="581"/>
      <c r="Y130" s="581"/>
      <c r="Z130" s="581"/>
      <c r="AA130" s="581"/>
      <c r="AB130" s="581"/>
      <c r="AC130" s="581"/>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176"/>
    </row>
    <row r="131" spans="2:50" s="172" customFormat="1" ht="12.75" x14ac:dyDescent="0.25">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6"/>
    </row>
    <row r="132" spans="2:50" s="172" customFormat="1" ht="12.75" customHeight="1" x14ac:dyDescent="0.2">
      <c r="C132" s="178"/>
      <c r="D132" s="178"/>
      <c r="E132" s="178"/>
      <c r="F132" s="178"/>
      <c r="G132" s="178"/>
      <c r="H132" s="178"/>
      <c r="I132" s="178"/>
      <c r="J132" s="178"/>
      <c r="K132" s="178"/>
      <c r="L132" s="178"/>
      <c r="M132" s="576" t="s">
        <v>91</v>
      </c>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6"/>
      <c r="AK132" s="576"/>
      <c r="AL132" s="576"/>
      <c r="AM132" s="576"/>
      <c r="AN132" s="576"/>
      <c r="AO132" s="576"/>
      <c r="AP132" s="576"/>
      <c r="AQ132" s="576"/>
      <c r="AR132" s="576"/>
      <c r="AS132" s="576"/>
      <c r="AT132" s="576"/>
      <c r="AU132" s="576"/>
      <c r="AV132" s="576"/>
      <c r="AW132" s="576"/>
      <c r="AX132" s="176"/>
    </row>
    <row r="133" spans="2:50" s="172" customFormat="1" ht="12.75" x14ac:dyDescent="0.2">
      <c r="C133" s="179"/>
      <c r="D133" s="179"/>
      <c r="E133" s="179"/>
      <c r="F133" s="179"/>
      <c r="G133" s="179"/>
      <c r="H133" s="179"/>
      <c r="I133" s="179"/>
      <c r="J133" s="179"/>
      <c r="K133" s="179"/>
      <c r="L133" s="179"/>
      <c r="M133" s="576"/>
      <c r="N133" s="576"/>
      <c r="O133" s="576"/>
      <c r="P133" s="576"/>
      <c r="Q133" s="576"/>
      <c r="R133" s="576"/>
      <c r="S133" s="576"/>
      <c r="T133" s="576"/>
      <c r="U133" s="576"/>
      <c r="V133" s="576"/>
      <c r="W133" s="576"/>
      <c r="X133" s="576"/>
      <c r="Y133" s="576"/>
      <c r="Z133" s="576"/>
      <c r="AA133" s="576"/>
      <c r="AB133" s="576"/>
      <c r="AC133" s="576"/>
      <c r="AD133" s="576"/>
      <c r="AE133" s="576"/>
      <c r="AF133" s="576"/>
      <c r="AG133" s="576"/>
      <c r="AH133" s="576"/>
      <c r="AI133" s="576"/>
      <c r="AJ133" s="576"/>
      <c r="AK133" s="576"/>
      <c r="AL133" s="576"/>
      <c r="AM133" s="576"/>
      <c r="AN133" s="576"/>
      <c r="AO133" s="576"/>
      <c r="AP133" s="576"/>
      <c r="AQ133" s="576"/>
      <c r="AR133" s="576"/>
      <c r="AS133" s="576"/>
      <c r="AT133" s="576"/>
      <c r="AU133" s="576"/>
      <c r="AV133" s="576"/>
      <c r="AW133" s="576"/>
      <c r="AX133" s="175"/>
    </row>
    <row r="134" spans="2:50" s="172" customFormat="1" ht="12.75" x14ac:dyDescent="0.25">
      <c r="B134" s="351"/>
      <c r="C134" s="352"/>
      <c r="D134" s="352"/>
      <c r="E134" s="352"/>
      <c r="F134" s="352"/>
      <c r="G134" s="352"/>
      <c r="H134" s="352"/>
      <c r="I134" s="352"/>
      <c r="J134" s="352"/>
      <c r="K134" s="352"/>
      <c r="L134" s="352"/>
      <c r="M134" s="352"/>
      <c r="N134" s="351"/>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1"/>
      <c r="AR134" s="351"/>
      <c r="AS134" s="351"/>
      <c r="AT134" s="351"/>
      <c r="AU134" s="351"/>
      <c r="AV134" s="351"/>
      <c r="AW134" s="351"/>
    </row>
    <row r="135" spans="2:50" s="172" customFormat="1" ht="12.75" x14ac:dyDescent="0.25">
      <c r="C135" s="167"/>
      <c r="D135" s="167"/>
      <c r="E135" s="167"/>
      <c r="F135" s="167"/>
      <c r="G135" s="167"/>
      <c r="H135" s="167"/>
      <c r="I135" s="167"/>
      <c r="J135" s="167"/>
      <c r="K135" s="167"/>
      <c r="L135" s="167"/>
      <c r="M135" s="167"/>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2"/>
      <c r="AR135" s="182"/>
      <c r="AS135" s="182"/>
      <c r="AT135" s="182"/>
      <c r="AU135" s="182"/>
      <c r="AV135" s="182"/>
    </row>
    <row r="139" spans="2:50" s="172" customFormat="1" ht="12.75" x14ac:dyDescent="0.25"/>
    <row r="140" spans="2:50" s="172" customFormat="1" ht="12.75" x14ac:dyDescent="0.25"/>
    <row r="141" spans="2:50" s="172" customFormat="1" ht="12.75" x14ac:dyDescent="0.25"/>
    <row r="142" spans="2:50" s="172" customFormat="1" ht="12.75" hidden="1" x14ac:dyDescent="0.25">
      <c r="C142" s="183"/>
      <c r="D142" s="183"/>
      <c r="E142" s="183"/>
      <c r="F142" s="183"/>
      <c r="G142" s="183"/>
      <c r="H142" s="183"/>
      <c r="I142" s="183"/>
      <c r="J142" s="183"/>
      <c r="K142" s="183"/>
      <c r="L142" s="183"/>
      <c r="M142" s="183"/>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2"/>
      <c r="AR142" s="182"/>
      <c r="AS142" s="182"/>
      <c r="AT142" s="182"/>
      <c r="AU142" s="182"/>
      <c r="AV142" s="182"/>
      <c r="AW142" s="182"/>
    </row>
    <row r="143" spans="2:50" s="172" customFormat="1" ht="12.75" hidden="1" x14ac:dyDescent="0.2">
      <c r="D143" s="184"/>
      <c r="E143" s="184"/>
      <c r="F143" s="184"/>
      <c r="G143" s="184"/>
      <c r="H143" s="184"/>
      <c r="I143" s="184"/>
      <c r="J143" s="184"/>
      <c r="K143" s="184"/>
      <c r="O143" s="182"/>
      <c r="Z143" s="184"/>
      <c r="AA143" s="182"/>
      <c r="AB143" s="182"/>
      <c r="AC143" s="182"/>
      <c r="AD143" s="182"/>
      <c r="AE143" s="182"/>
      <c r="AF143" s="182"/>
      <c r="AG143" s="182"/>
      <c r="AH143" s="182"/>
      <c r="AI143" s="182"/>
      <c r="AJ143" s="182"/>
      <c r="AK143" s="182"/>
      <c r="AL143" s="184"/>
      <c r="AP143" s="185"/>
      <c r="AQ143" s="185"/>
      <c r="AR143" s="185"/>
      <c r="AS143" s="185"/>
    </row>
    <row r="144" spans="2:50" s="172" customFormat="1" ht="12.75" hidden="1" x14ac:dyDescent="0.2">
      <c r="AJ144" s="182"/>
      <c r="AW144" s="185"/>
    </row>
    <row r="145" spans="2:49" s="172" customFormat="1" ht="12.75" hidden="1" x14ac:dyDescent="0.2">
      <c r="C145" s="185"/>
      <c r="D145" s="185"/>
      <c r="E145" s="185"/>
      <c r="F145" s="185"/>
      <c r="G145" s="185"/>
      <c r="H145" s="185"/>
      <c r="I145" s="185"/>
      <c r="J145" s="185"/>
      <c r="K145" s="185"/>
      <c r="L145" s="185"/>
      <c r="M145" s="184" t="s">
        <v>68</v>
      </c>
      <c r="Q145" s="185"/>
      <c r="R145" s="185"/>
      <c r="S145" s="185"/>
      <c r="T145" s="185"/>
      <c r="U145" s="185"/>
      <c r="V145" s="185"/>
      <c r="W145" s="185"/>
      <c r="X145" s="185"/>
      <c r="Y145" s="185"/>
      <c r="AA145" s="185"/>
      <c r="AB145" s="185"/>
      <c r="AC145" s="185"/>
      <c r="AD145" s="185"/>
      <c r="AE145" s="185"/>
      <c r="AF145" s="185"/>
      <c r="AG145" s="185"/>
      <c r="AH145" s="185"/>
      <c r="AI145" s="185"/>
      <c r="AJ145" s="182"/>
      <c r="AK145" s="185"/>
      <c r="AL145" s="184"/>
      <c r="AM145" s="185"/>
      <c r="AN145" s="185"/>
      <c r="AO145" s="185"/>
      <c r="AW145" s="185"/>
    </row>
    <row r="146" spans="2:49" s="172" customFormat="1" ht="12.75" hidden="1" x14ac:dyDescent="0.2">
      <c r="C146" s="185"/>
      <c r="P146" s="186" t="s">
        <v>32</v>
      </c>
      <c r="Q146" s="187"/>
      <c r="R146" s="187"/>
      <c r="S146" s="188"/>
      <c r="AW146" s="185"/>
    </row>
    <row r="147" spans="2:49" s="172" customFormat="1" ht="12.75" hidden="1" x14ac:dyDescent="0.2">
      <c r="C147" s="185"/>
      <c r="P147" s="189" t="s">
        <v>36</v>
      </c>
      <c r="Q147" s="190"/>
      <c r="R147" s="190"/>
      <c r="S147" s="191"/>
    </row>
    <row r="148" spans="2:49" s="172" customFormat="1" ht="12.75" hidden="1" x14ac:dyDescent="0.2">
      <c r="C148" s="185"/>
      <c r="P148" s="184"/>
      <c r="AQ148" s="185"/>
      <c r="AR148" s="185"/>
      <c r="AS148" s="185"/>
      <c r="AT148" s="185"/>
      <c r="AU148" s="185"/>
      <c r="AV148" s="185"/>
    </row>
    <row r="149" spans="2:49" s="172" customFormat="1" ht="12.75" hidden="1" x14ac:dyDescent="0.2">
      <c r="C149" s="185"/>
      <c r="D149" s="192"/>
      <c r="E149" s="192"/>
      <c r="F149" s="192"/>
      <c r="G149" s="192"/>
      <c r="H149" s="192"/>
      <c r="I149" s="192"/>
      <c r="J149" s="192"/>
      <c r="K149" s="192"/>
      <c r="L149" s="192"/>
      <c r="M149" s="193" t="s">
        <v>69</v>
      </c>
      <c r="N149" s="185"/>
      <c r="O149" s="185"/>
      <c r="P149" s="185"/>
      <c r="Q149" s="185"/>
      <c r="R149" s="185"/>
      <c r="S149" s="185"/>
      <c r="T149" s="185"/>
      <c r="U149" s="185"/>
      <c r="V149" s="185"/>
      <c r="W149" s="185"/>
      <c r="X149" s="185"/>
      <c r="Y149" s="185"/>
      <c r="Z149" s="185"/>
      <c r="AA149" s="185"/>
      <c r="AB149" s="185"/>
      <c r="AC149" s="185"/>
      <c r="AD149" s="185"/>
      <c r="AW149" s="185"/>
    </row>
    <row r="150" spans="2:49" s="172" customFormat="1" ht="14.25" hidden="1" x14ac:dyDescent="0.2">
      <c r="C150" s="185"/>
      <c r="Q150" s="194" t="s">
        <v>108</v>
      </c>
      <c r="R150" s="195"/>
    </row>
    <row r="151" spans="2:49" s="172" customFormat="1" ht="14.25" hidden="1" x14ac:dyDescent="0.2">
      <c r="C151" s="185"/>
      <c r="Q151" s="196" t="s">
        <v>109</v>
      </c>
      <c r="R151" s="195"/>
    </row>
    <row r="152" spans="2:49" s="172" customFormat="1" ht="14.25" hidden="1" x14ac:dyDescent="0.2">
      <c r="C152" s="185"/>
      <c r="Q152" s="196" t="s">
        <v>110</v>
      </c>
      <c r="R152" s="195"/>
    </row>
    <row r="153" spans="2:49" s="172" customFormat="1" ht="12.75" hidden="1" x14ac:dyDescent="0.2">
      <c r="C153" s="185"/>
      <c r="Q153" s="196" t="s">
        <v>111</v>
      </c>
    </row>
    <row r="154" spans="2:49" s="172" customFormat="1" ht="12.75" hidden="1" x14ac:dyDescent="0.2">
      <c r="C154" s="185"/>
    </row>
    <row r="155" spans="2:49" s="172" customFormat="1" ht="12.75" hidden="1" x14ac:dyDescent="0.2">
      <c r="C155" s="185"/>
      <c r="R155" s="172" t="s">
        <v>70</v>
      </c>
    </row>
    <row r="156" spans="2:49" s="172" customFormat="1" ht="12.75" hidden="1" x14ac:dyDescent="0.25">
      <c r="R156" s="172" t="s">
        <v>71</v>
      </c>
    </row>
    <row r="157" spans="2:49" s="172" customFormat="1" ht="12.75" hidden="1" x14ac:dyDescent="0.25"/>
    <row r="158" spans="2:49" s="172" customFormat="1" ht="12.75" hidden="1" x14ac:dyDescent="0.25"/>
    <row r="159" spans="2:49" s="172" customFormat="1" ht="12.75" hidden="1" x14ac:dyDescent="0.25">
      <c r="R159" s="172" t="s">
        <v>100</v>
      </c>
    </row>
    <row r="160" spans="2:49" s="172" customFormat="1" ht="12.75" hidden="1" x14ac:dyDescent="0.25">
      <c r="B160" s="171"/>
      <c r="C160" s="171"/>
      <c r="D160" s="171"/>
      <c r="E160" s="171"/>
      <c r="F160" s="171"/>
      <c r="G160" s="171"/>
      <c r="H160" s="171"/>
      <c r="I160" s="171"/>
      <c r="J160" s="171"/>
      <c r="K160" s="171"/>
      <c r="L160" s="171"/>
      <c r="M160" s="197"/>
      <c r="N160" s="197"/>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row>
    <row r="161" spans="14:14" s="172" customFormat="1" ht="12.75" x14ac:dyDescent="0.25">
      <c r="N161" s="184"/>
    </row>
    <row r="162" spans="14:14" s="172" customFormat="1" ht="12.75" x14ac:dyDescent="0.25"/>
    <row r="163" spans="14:14" s="172" customFormat="1" ht="12.75" x14ac:dyDescent="0.25"/>
    <row r="164" spans="14:14" s="172" customFormat="1" ht="12.75" x14ac:dyDescent="0.25"/>
    <row r="165" spans="14:14" s="172" customFormat="1" ht="12.75" x14ac:dyDescent="0.25"/>
    <row r="166" spans="14:14" s="172" customFormat="1" ht="12.75" x14ac:dyDescent="0.25"/>
    <row r="167" spans="14:14" s="172" customFormat="1" ht="12.75" x14ac:dyDescent="0.25"/>
    <row r="168" spans="14:14" s="172" customFormat="1" ht="12.75" x14ac:dyDescent="0.25"/>
    <row r="169" spans="14:14" s="172" customFormat="1" ht="12.75" x14ac:dyDescent="0.25"/>
    <row r="170" spans="14:14" s="172" customFormat="1" ht="12.75" x14ac:dyDescent="0.25"/>
    <row r="171" spans="14:14" s="172" customFormat="1" ht="12.75" x14ac:dyDescent="0.25"/>
    <row r="172" spans="14:14" s="172" customFormat="1" ht="12.75" x14ac:dyDescent="0.25"/>
    <row r="173" spans="14:14" s="172" customFormat="1" ht="12.75" x14ac:dyDescent="0.25"/>
    <row r="174" spans="14:14" s="172" customFormat="1" ht="12.75" x14ac:dyDescent="0.25"/>
    <row r="175" spans="14:14" s="172" customFormat="1" ht="12.75" x14ac:dyDescent="0.25"/>
    <row r="176" spans="14:14" s="172" customFormat="1" ht="12.75" x14ac:dyDescent="0.25"/>
    <row r="177" s="172" customFormat="1" ht="12.75" x14ac:dyDescent="0.25"/>
    <row r="178" s="172" customFormat="1" ht="12.75" x14ac:dyDescent="0.25"/>
    <row r="179" s="172" customFormat="1" ht="12.75" x14ac:dyDescent="0.25"/>
    <row r="180" s="172" customFormat="1" ht="12.75" x14ac:dyDescent="0.25"/>
    <row r="181" s="172" customFormat="1" ht="12.75" x14ac:dyDescent="0.25"/>
    <row r="182" s="172" customFormat="1" ht="12.75" x14ac:dyDescent="0.25"/>
    <row r="183" s="172" customFormat="1" ht="12.75" x14ac:dyDescent="0.25"/>
    <row r="184" s="172" customFormat="1" ht="12.75" x14ac:dyDescent="0.25"/>
    <row r="185" s="172" customFormat="1" ht="12.75" x14ac:dyDescent="0.25"/>
    <row r="186" s="172" customFormat="1" ht="12.75" x14ac:dyDescent="0.25"/>
    <row r="187" s="172" customFormat="1" ht="12.75" x14ac:dyDescent="0.25"/>
    <row r="188" s="172" customFormat="1" ht="12.75" x14ac:dyDescent="0.25"/>
    <row r="189" s="172" customFormat="1" ht="12.75" x14ac:dyDescent="0.25"/>
    <row r="190" s="172" customFormat="1" ht="12.75" x14ac:dyDescent="0.25"/>
    <row r="191" s="172" customFormat="1" ht="12.75" x14ac:dyDescent="0.25"/>
    <row r="192" s="172" customFormat="1" ht="12.75" x14ac:dyDescent="0.25"/>
    <row r="193" s="172" customFormat="1" ht="12.75" x14ac:dyDescent="0.25"/>
    <row r="194" s="172" customFormat="1" ht="12.75" x14ac:dyDescent="0.25"/>
    <row r="195" s="172" customFormat="1" ht="12.75" x14ac:dyDescent="0.25"/>
    <row r="196" s="172" customFormat="1" ht="12.75" x14ac:dyDescent="0.25"/>
    <row r="197" s="172" customFormat="1" ht="12.75" x14ac:dyDescent="0.25"/>
    <row r="198" s="172" customFormat="1" ht="12.75" x14ac:dyDescent="0.25"/>
    <row r="199" s="172" customFormat="1" ht="12.75" x14ac:dyDescent="0.25"/>
    <row r="200" s="172" customFormat="1" ht="12.75" x14ac:dyDescent="0.25"/>
    <row r="201" s="172" customFormat="1" ht="12.75" x14ac:dyDescent="0.25"/>
    <row r="202" s="172" customFormat="1" ht="12.75" x14ac:dyDescent="0.25"/>
    <row r="203" s="172" customFormat="1" ht="12.75" x14ac:dyDescent="0.25"/>
    <row r="204" s="172" customFormat="1" ht="12.75" x14ac:dyDescent="0.25"/>
    <row r="205" s="172" customFormat="1" ht="12.75" x14ac:dyDescent="0.25"/>
    <row r="206" s="172" customFormat="1" ht="12.75" x14ac:dyDescent="0.25"/>
    <row r="207" s="172" customFormat="1" ht="12.75" x14ac:dyDescent="0.25"/>
    <row r="208" s="172" customFormat="1" ht="12.75" x14ac:dyDescent="0.25"/>
    <row r="209" s="172" customFormat="1" ht="12.75" x14ac:dyDescent="0.25"/>
    <row r="210" s="172" customFormat="1" ht="12.75" x14ac:dyDescent="0.25"/>
    <row r="211" s="172" customFormat="1" ht="12.75" x14ac:dyDescent="0.25"/>
    <row r="212" s="172" customFormat="1" ht="12.75" x14ac:dyDescent="0.25"/>
    <row r="213" s="172" customFormat="1" ht="12.75" x14ac:dyDescent="0.25"/>
    <row r="214" s="172" customFormat="1" ht="12.75" x14ac:dyDescent="0.25"/>
    <row r="215" s="172" customFormat="1" ht="12.75" x14ac:dyDescent="0.25"/>
    <row r="216" s="172" customFormat="1" ht="12.75" x14ac:dyDescent="0.25"/>
    <row r="217" s="172" customFormat="1" ht="12.75" x14ac:dyDescent="0.25"/>
    <row r="218" s="172" customFormat="1" ht="12.75" x14ac:dyDescent="0.25"/>
    <row r="219" s="172" customFormat="1" ht="12.75" x14ac:dyDescent="0.25"/>
    <row r="220" s="172" customFormat="1" ht="12.75" x14ac:dyDescent="0.25"/>
    <row r="221" s="172" customFormat="1" ht="12.75" x14ac:dyDescent="0.25"/>
    <row r="222" s="172" customFormat="1" ht="12.75" x14ac:dyDescent="0.25"/>
    <row r="223" s="172" customFormat="1" ht="12.75" x14ac:dyDescent="0.25"/>
    <row r="224" s="172" customFormat="1" ht="12.75" x14ac:dyDescent="0.25"/>
    <row r="225" s="172" customFormat="1" ht="12.75" x14ac:dyDescent="0.25"/>
    <row r="226" s="172" customFormat="1" ht="12.75" x14ac:dyDescent="0.25"/>
    <row r="227" s="172" customFormat="1" ht="12.75" x14ac:dyDescent="0.25"/>
    <row r="228" s="172" customFormat="1" ht="12.75" x14ac:dyDescent="0.25"/>
    <row r="229" s="172" customFormat="1" ht="12.75" x14ac:dyDescent="0.25"/>
    <row r="230" s="172" customFormat="1" ht="12.75" x14ac:dyDescent="0.25"/>
    <row r="231" s="172" customFormat="1" ht="12.75" x14ac:dyDescent="0.25"/>
    <row r="232" s="172" customFormat="1" ht="12.75" x14ac:dyDescent="0.25"/>
    <row r="233" s="172" customFormat="1" ht="12.75" x14ac:dyDescent="0.25"/>
    <row r="234" s="172" customFormat="1" ht="12.75" x14ac:dyDescent="0.25"/>
    <row r="235" s="172" customFormat="1" ht="12.75" x14ac:dyDescent="0.25"/>
    <row r="236" s="172" customFormat="1" ht="12.75" x14ac:dyDescent="0.25"/>
    <row r="237" s="172" customFormat="1" ht="12.75" x14ac:dyDescent="0.25"/>
    <row r="238" s="172" customFormat="1" ht="12.75" x14ac:dyDescent="0.25"/>
    <row r="239" s="172" customFormat="1" ht="12.75" x14ac:dyDescent="0.25"/>
    <row r="240" s="172" customFormat="1" ht="12.75" x14ac:dyDescent="0.25"/>
    <row r="241" s="172" customFormat="1" ht="12.75" x14ac:dyDescent="0.25"/>
    <row r="242" s="172" customFormat="1" ht="12.75" x14ac:dyDescent="0.25"/>
    <row r="243" s="172" customFormat="1" ht="12.75" x14ac:dyDescent="0.25"/>
    <row r="244" s="172" customFormat="1" ht="12.75" x14ac:dyDescent="0.25"/>
    <row r="245" s="172" customFormat="1" ht="12.75" x14ac:dyDescent="0.25"/>
    <row r="246" s="172" customFormat="1" ht="12.75" x14ac:dyDescent="0.25"/>
    <row r="247" s="172" customFormat="1" ht="12.75" x14ac:dyDescent="0.25"/>
    <row r="248" s="172" customFormat="1" ht="12.75" x14ac:dyDescent="0.25"/>
    <row r="249" s="172" customFormat="1" ht="12.75" x14ac:dyDescent="0.25"/>
    <row r="250" s="172" customFormat="1" ht="12.75" x14ac:dyDescent="0.25"/>
    <row r="251" s="172" customFormat="1" ht="12.75" x14ac:dyDescent="0.25"/>
    <row r="252" s="172" customFormat="1" ht="12.75" x14ac:dyDescent="0.25"/>
    <row r="253" s="172" customFormat="1" ht="12.75" x14ac:dyDescent="0.25"/>
    <row r="254" s="172" customFormat="1" ht="12.75" x14ac:dyDescent="0.25"/>
    <row r="255" s="172" customFormat="1" ht="12.75" x14ac:dyDescent="0.25"/>
    <row r="256" s="172" customFormat="1" ht="12.75" x14ac:dyDescent="0.25"/>
    <row r="257" s="172" customFormat="1" ht="12.75" x14ac:dyDescent="0.25"/>
    <row r="258" s="172" customFormat="1" ht="12.75" x14ac:dyDescent="0.25"/>
    <row r="259" s="172" customFormat="1" ht="12.75" x14ac:dyDescent="0.25"/>
    <row r="260" s="172" customFormat="1" ht="12.75" x14ac:dyDescent="0.25"/>
    <row r="261" s="172" customFormat="1" ht="12.75" x14ac:dyDescent="0.25"/>
    <row r="262" s="172" customFormat="1" ht="12.75" x14ac:dyDescent="0.25"/>
    <row r="263" s="172" customFormat="1" ht="12.75" x14ac:dyDescent="0.25"/>
    <row r="264" s="172" customFormat="1" ht="12.75" x14ac:dyDescent="0.25"/>
    <row r="265" s="172" customFormat="1" ht="12.75" x14ac:dyDescent="0.25"/>
    <row r="266" s="172" customFormat="1" ht="12.75" x14ac:dyDescent="0.25"/>
    <row r="267" s="172" customFormat="1" ht="12.75" x14ac:dyDescent="0.25"/>
    <row r="268" s="172" customFormat="1" ht="12.75" x14ac:dyDescent="0.25"/>
    <row r="269" s="172" customFormat="1" ht="12.75" x14ac:dyDescent="0.25"/>
    <row r="270" s="172" customFormat="1" ht="12.75" x14ac:dyDescent="0.25"/>
    <row r="271" s="172" customFormat="1" ht="12.75" x14ac:dyDescent="0.25"/>
    <row r="272" s="172" customFormat="1" ht="12.75" x14ac:dyDescent="0.25"/>
    <row r="273" s="172" customFormat="1" ht="12.75" x14ac:dyDescent="0.25"/>
    <row r="274" s="172" customFormat="1" ht="12.75" x14ac:dyDescent="0.25"/>
    <row r="275" s="172" customFormat="1" ht="12.75" x14ac:dyDescent="0.25"/>
    <row r="276" s="172" customFormat="1" ht="12.75" x14ac:dyDescent="0.25"/>
    <row r="277" s="172" customFormat="1" ht="12.75" x14ac:dyDescent="0.25"/>
    <row r="278" s="172" customFormat="1" ht="12.75" x14ac:dyDescent="0.25"/>
    <row r="279" s="172" customFormat="1" ht="12.75" x14ac:dyDescent="0.25"/>
    <row r="280" s="172" customFormat="1" ht="12.75" x14ac:dyDescent="0.25"/>
    <row r="281" s="172" customFormat="1" ht="12.75" x14ac:dyDescent="0.25"/>
    <row r="282" s="172" customFormat="1" ht="12.75" x14ac:dyDescent="0.25"/>
    <row r="283" s="172" customFormat="1" ht="12.75" x14ac:dyDescent="0.25"/>
    <row r="284" s="172" customFormat="1" ht="12.75" x14ac:dyDescent="0.25"/>
    <row r="285" s="172" customFormat="1" ht="12.75" x14ac:dyDescent="0.25"/>
    <row r="286" s="172" customFormat="1" ht="12.75" x14ac:dyDescent="0.25"/>
    <row r="287" s="172" customFormat="1" ht="12.75" x14ac:dyDescent="0.25"/>
    <row r="288" s="172" customFormat="1" ht="12.75" x14ac:dyDescent="0.25"/>
    <row r="289" s="172" customFormat="1" ht="12.75" x14ac:dyDescent="0.25"/>
    <row r="290" s="172" customFormat="1" ht="12.75" x14ac:dyDescent="0.25"/>
    <row r="291" s="172" customFormat="1" ht="12.75" x14ac:dyDescent="0.25"/>
    <row r="292" s="172" customFormat="1" ht="12.75" x14ac:dyDescent="0.25"/>
    <row r="293" s="172" customFormat="1" ht="12.75" x14ac:dyDescent="0.25"/>
    <row r="294" s="172" customFormat="1" ht="12.75" x14ac:dyDescent="0.25"/>
    <row r="295" s="172" customFormat="1" ht="12.75" x14ac:dyDescent="0.25"/>
    <row r="296" s="172" customFormat="1" ht="12.75" x14ac:dyDescent="0.25"/>
    <row r="297" s="172" customFormat="1" ht="12.75" x14ac:dyDescent="0.25"/>
    <row r="298" s="172" customFormat="1" ht="12.75" x14ac:dyDescent="0.25"/>
    <row r="299" s="172" customFormat="1" ht="12.75" x14ac:dyDescent="0.25"/>
    <row r="300" s="172" customFormat="1" ht="12.75" x14ac:dyDescent="0.25"/>
    <row r="301" s="172" customFormat="1" ht="12.75" x14ac:dyDescent="0.25"/>
    <row r="302" s="172" customFormat="1" ht="12.75" x14ac:dyDescent="0.25"/>
    <row r="303" s="172" customFormat="1" ht="12.75" x14ac:dyDescent="0.25"/>
    <row r="304" s="172" customFormat="1" ht="12.75" x14ac:dyDescent="0.25"/>
    <row r="305" s="172" customFormat="1" ht="12.75" x14ac:dyDescent="0.25"/>
    <row r="306" s="172" customFormat="1" ht="12.75" x14ac:dyDescent="0.25"/>
    <row r="307" s="172" customFormat="1" ht="12.75" x14ac:dyDescent="0.25"/>
    <row r="308" s="172" customFormat="1" ht="12.75" x14ac:dyDescent="0.25"/>
    <row r="309" s="172" customFormat="1" ht="12.75" x14ac:dyDescent="0.25"/>
    <row r="310" s="172" customFormat="1" ht="12.75" x14ac:dyDescent="0.25"/>
    <row r="311" s="172" customFormat="1" ht="12.75" x14ac:dyDescent="0.25"/>
    <row r="312" s="172" customFormat="1" ht="12.75" x14ac:dyDescent="0.25"/>
    <row r="313" s="172" customFormat="1" ht="12.75" x14ac:dyDescent="0.25"/>
    <row r="314" s="172" customFormat="1" ht="12.75" x14ac:dyDescent="0.25"/>
    <row r="315" s="172" customFormat="1" ht="12.75" x14ac:dyDescent="0.25"/>
    <row r="316" s="172" customFormat="1" ht="12.75" x14ac:dyDescent="0.25"/>
    <row r="317" s="172" customFormat="1" ht="12.75" x14ac:dyDescent="0.25"/>
    <row r="318" s="172" customFormat="1" ht="12.75" x14ac:dyDescent="0.25"/>
    <row r="319" s="172" customFormat="1" ht="12.75" x14ac:dyDescent="0.25"/>
    <row r="320" s="172" customFormat="1" ht="12.75" x14ac:dyDescent="0.25"/>
    <row r="321" s="172" customFormat="1" ht="12.75" x14ac:dyDescent="0.25"/>
    <row r="322" s="172" customFormat="1" ht="12.75" x14ac:dyDescent="0.25"/>
    <row r="323" s="172" customFormat="1" ht="12.75" x14ac:dyDescent="0.25"/>
    <row r="324" s="172" customFormat="1" ht="12.75" x14ac:dyDescent="0.25"/>
    <row r="325" s="172" customFormat="1" ht="12.75" x14ac:dyDescent="0.25"/>
    <row r="326" s="172" customFormat="1" ht="12.75" x14ac:dyDescent="0.25"/>
    <row r="327" s="172" customFormat="1" ht="12.75" x14ac:dyDescent="0.25"/>
    <row r="328" s="172" customFormat="1" ht="12.75" x14ac:dyDescent="0.25"/>
    <row r="329" s="172" customFormat="1" ht="12.75" x14ac:dyDescent="0.25"/>
    <row r="330" s="172" customFormat="1" ht="12.75" x14ac:dyDescent="0.25"/>
    <row r="331" s="172" customFormat="1" ht="12.75" x14ac:dyDescent="0.25"/>
    <row r="332" s="172" customFormat="1" ht="12.75" x14ac:dyDescent="0.25"/>
    <row r="333" s="172" customFormat="1" ht="12.75" x14ac:dyDescent="0.25"/>
    <row r="334" s="172" customFormat="1" ht="12.75" x14ac:dyDescent="0.25"/>
    <row r="335" s="172" customFormat="1" ht="12.75" x14ac:dyDescent="0.25"/>
    <row r="336" s="172" customFormat="1" ht="12.75" x14ac:dyDescent="0.25"/>
    <row r="337" s="172" customFormat="1" ht="12.75" x14ac:dyDescent="0.25"/>
    <row r="338" s="172" customFormat="1" ht="12.75" x14ac:dyDescent="0.25"/>
    <row r="339" s="172" customFormat="1" ht="12.75" x14ac:dyDescent="0.25"/>
    <row r="340" s="172" customFormat="1" ht="12.75" x14ac:dyDescent="0.25"/>
    <row r="341" s="172" customFormat="1" ht="12.75" x14ac:dyDescent="0.25"/>
    <row r="342" s="172" customFormat="1" ht="12.75" x14ac:dyDescent="0.25"/>
    <row r="343" s="172" customFormat="1" ht="12.75" x14ac:dyDescent="0.25"/>
    <row r="344" s="172" customFormat="1" ht="12.75" x14ac:dyDescent="0.25"/>
    <row r="345" s="172" customFormat="1" ht="12.75" x14ac:dyDescent="0.25"/>
    <row r="346" s="172" customFormat="1" ht="12.75" x14ac:dyDescent="0.25"/>
    <row r="347" s="172" customFormat="1" ht="12.75" x14ac:dyDescent="0.25"/>
    <row r="348" s="172" customFormat="1" ht="12.75" x14ac:dyDescent="0.25"/>
    <row r="349" s="172" customFormat="1" ht="12.75" x14ac:dyDescent="0.25"/>
    <row r="350" s="172" customFormat="1" ht="12.75" x14ac:dyDescent="0.25"/>
    <row r="351" s="172" customFormat="1" ht="12.75" x14ac:dyDescent="0.25"/>
    <row r="352" s="172" customFormat="1" ht="12.75" x14ac:dyDescent="0.25"/>
    <row r="353" s="172" customFormat="1" ht="12.75" x14ac:dyDescent="0.25"/>
    <row r="354" s="172" customFormat="1" ht="12.75" x14ac:dyDescent="0.25"/>
    <row r="355" s="172" customFormat="1" ht="12.75" x14ac:dyDescent="0.25"/>
    <row r="356" s="172" customFormat="1" ht="12.75" x14ac:dyDescent="0.25"/>
    <row r="357" s="172" customFormat="1" ht="12.75" x14ac:dyDescent="0.25"/>
    <row r="358" s="172" customFormat="1" ht="12.75" x14ac:dyDescent="0.25"/>
    <row r="359" s="172" customFormat="1" ht="12.75" x14ac:dyDescent="0.25"/>
    <row r="360" s="172" customFormat="1" ht="12.75" x14ac:dyDescent="0.25"/>
    <row r="361" s="172" customFormat="1" ht="12.75" x14ac:dyDescent="0.25"/>
    <row r="362" s="172" customFormat="1" ht="12.75" x14ac:dyDescent="0.25"/>
    <row r="363" s="172" customFormat="1" ht="12.75" x14ac:dyDescent="0.25"/>
    <row r="364" s="172" customFormat="1" ht="12.75" x14ac:dyDescent="0.25"/>
    <row r="365" s="172" customFormat="1" ht="12.75" x14ac:dyDescent="0.25"/>
    <row r="366" s="172" customFormat="1" ht="12.75" x14ac:dyDescent="0.25"/>
    <row r="367" s="172" customFormat="1" ht="12.75" x14ac:dyDescent="0.25"/>
    <row r="368" s="172" customFormat="1" ht="12.75" x14ac:dyDescent="0.25"/>
    <row r="369" s="172" customFormat="1" ht="12.75" x14ac:dyDescent="0.25"/>
    <row r="370" s="172" customFormat="1" ht="12.75" x14ac:dyDescent="0.25"/>
    <row r="371" s="172" customFormat="1" ht="12.75" x14ac:dyDescent="0.25"/>
    <row r="372" s="172" customFormat="1" ht="12.75" x14ac:dyDescent="0.25"/>
    <row r="373" s="172" customFormat="1" ht="12.75" x14ac:dyDescent="0.25"/>
    <row r="374" s="172" customFormat="1" ht="12.75" x14ac:dyDescent="0.25"/>
    <row r="375" s="172" customFormat="1" ht="12.75" x14ac:dyDescent="0.25"/>
    <row r="376" s="172" customFormat="1" ht="12.75" x14ac:dyDescent="0.25"/>
    <row r="377" s="172" customFormat="1" ht="12.75" x14ac:dyDescent="0.25"/>
    <row r="378" s="172" customFormat="1" ht="12.75" x14ac:dyDescent="0.25"/>
    <row r="379" s="172" customFormat="1" ht="12.75" x14ac:dyDescent="0.25"/>
    <row r="380" s="172" customFormat="1" ht="12.75" x14ac:dyDescent="0.25"/>
    <row r="381" s="172" customFormat="1" ht="12.75" x14ac:dyDescent="0.25"/>
    <row r="382" s="172" customFormat="1" ht="12.75" x14ac:dyDescent="0.25"/>
    <row r="383" s="172" customFormat="1" ht="12.75" x14ac:dyDescent="0.25"/>
    <row r="384" s="172" customFormat="1" ht="12.75" x14ac:dyDescent="0.25"/>
    <row r="385" s="172" customFormat="1" ht="12.75" x14ac:dyDescent="0.25"/>
    <row r="386" s="172" customFormat="1" ht="12.75" x14ac:dyDescent="0.25"/>
    <row r="387" s="172" customFormat="1" ht="12.75" x14ac:dyDescent="0.25"/>
    <row r="388" s="172" customFormat="1" ht="12.75" x14ac:dyDescent="0.25"/>
    <row r="389" s="172" customFormat="1" ht="12.75" x14ac:dyDescent="0.25"/>
    <row r="390" s="172" customFormat="1" ht="12.75" x14ac:dyDescent="0.25"/>
    <row r="391" s="172" customFormat="1" ht="12.75" x14ac:dyDescent="0.25"/>
    <row r="392" s="172" customFormat="1" ht="12.75" x14ac:dyDescent="0.25"/>
    <row r="393" s="172" customFormat="1" ht="12.75" x14ac:dyDescent="0.25"/>
    <row r="394" s="172" customFormat="1" ht="12.75" x14ac:dyDescent="0.25"/>
    <row r="395" s="172" customFormat="1" ht="12.75" x14ac:dyDescent="0.25"/>
    <row r="396" s="172" customFormat="1" ht="12.75" x14ac:dyDescent="0.25"/>
    <row r="397" s="172" customFormat="1" ht="12.75" x14ac:dyDescent="0.25"/>
    <row r="398" s="172" customFormat="1" ht="12.75" x14ac:dyDescent="0.25"/>
    <row r="399" s="172" customFormat="1" ht="12.75" x14ac:dyDescent="0.25"/>
    <row r="400" s="172" customFormat="1" ht="12.75" x14ac:dyDescent="0.25"/>
    <row r="401" s="172" customFormat="1" ht="12.75" x14ac:dyDescent="0.25"/>
    <row r="402" s="172" customFormat="1" ht="12.75" x14ac:dyDescent="0.25"/>
    <row r="403" s="172" customFormat="1" ht="12.75" x14ac:dyDescent="0.25"/>
    <row r="404" s="172" customFormat="1" ht="12.75" x14ac:dyDescent="0.25"/>
    <row r="405" s="172" customFormat="1" ht="12.75" x14ac:dyDescent="0.25"/>
    <row r="406" s="172" customFormat="1" ht="12.75" x14ac:dyDescent="0.25"/>
    <row r="407" s="172" customFormat="1" ht="12.75" x14ac:dyDescent="0.25"/>
    <row r="408" s="172" customFormat="1" ht="12.75" x14ac:dyDescent="0.25"/>
    <row r="409" s="172" customFormat="1" ht="12.75" x14ac:dyDescent="0.25"/>
    <row r="410" s="172" customFormat="1" ht="12.75" x14ac:dyDescent="0.25"/>
    <row r="411" s="172" customFormat="1" ht="12.75" x14ac:dyDescent="0.25"/>
    <row r="412" s="172" customFormat="1" ht="12.75" x14ac:dyDescent="0.25"/>
    <row r="413" s="172" customFormat="1" ht="12.75" x14ac:dyDescent="0.25"/>
    <row r="414" s="172" customFormat="1" ht="12.75" x14ac:dyDescent="0.25"/>
    <row r="415" s="172" customFormat="1" ht="12.75" x14ac:dyDescent="0.25"/>
    <row r="416" s="172" customFormat="1" ht="12.75" x14ac:dyDescent="0.25"/>
    <row r="417" s="172" customFormat="1" ht="12.75" x14ac:dyDescent="0.25"/>
    <row r="418" s="172" customFormat="1" ht="12.75" x14ac:dyDescent="0.25"/>
    <row r="419" s="172" customFormat="1" ht="12.75" x14ac:dyDescent="0.25"/>
    <row r="420" s="172" customFormat="1" ht="12.75" x14ac:dyDescent="0.25"/>
    <row r="421" s="172" customFormat="1" ht="12.75" x14ac:dyDescent="0.25"/>
    <row r="422" s="172" customFormat="1" ht="12.75" x14ac:dyDescent="0.25"/>
    <row r="423" s="172" customFormat="1" ht="12.75" x14ac:dyDescent="0.25"/>
    <row r="424" s="172" customFormat="1" ht="12.75" x14ac:dyDescent="0.25"/>
    <row r="425" s="172" customFormat="1" ht="12.75" x14ac:dyDescent="0.25"/>
    <row r="426" s="172" customFormat="1" ht="12.75" x14ac:dyDescent="0.25"/>
    <row r="427" s="172" customFormat="1" ht="12.75" x14ac:dyDescent="0.25"/>
    <row r="428" s="172" customFormat="1" ht="12.75" x14ac:dyDescent="0.25"/>
    <row r="429" s="172" customFormat="1" ht="12.75" x14ac:dyDescent="0.25"/>
    <row r="430" s="172" customFormat="1" ht="12.75" x14ac:dyDescent="0.25"/>
    <row r="431" s="172" customFormat="1" ht="12.75" x14ac:dyDescent="0.25"/>
    <row r="432" s="172" customFormat="1" ht="12.75" x14ac:dyDescent="0.25"/>
    <row r="433" s="172" customFormat="1" ht="12.75" x14ac:dyDescent="0.25"/>
    <row r="434" s="172" customFormat="1" ht="12.75" x14ac:dyDescent="0.25"/>
    <row r="435" s="172" customFormat="1" ht="12.75" x14ac:dyDescent="0.25"/>
    <row r="436" s="172" customFormat="1" ht="12.75" x14ac:dyDescent="0.25"/>
    <row r="437" s="172" customFormat="1" ht="12.75" x14ac:dyDescent="0.25"/>
    <row r="438" s="172" customFormat="1" ht="12.75" x14ac:dyDescent="0.25"/>
    <row r="439" s="172" customFormat="1" ht="12.75" x14ac:dyDescent="0.25"/>
    <row r="440" s="172" customFormat="1" ht="12.75" x14ac:dyDescent="0.25"/>
    <row r="441" s="172" customFormat="1" ht="12.75" x14ac:dyDescent="0.25"/>
    <row r="442" s="172" customFormat="1" ht="12.75" x14ac:dyDescent="0.25"/>
    <row r="443" s="172" customFormat="1" ht="12.75" x14ac:dyDescent="0.25"/>
    <row r="444" s="172" customFormat="1" ht="12.75" x14ac:dyDescent="0.25"/>
    <row r="445" s="172" customFormat="1" ht="12.75" x14ac:dyDescent="0.25"/>
    <row r="446" s="172" customFormat="1" ht="12.75" x14ac:dyDescent="0.25"/>
    <row r="447" s="172" customFormat="1" ht="12.75" x14ac:dyDescent="0.25"/>
    <row r="448" s="172" customFormat="1" ht="12.75" x14ac:dyDescent="0.25"/>
    <row r="449" s="172" customFormat="1" ht="12.75" x14ac:dyDescent="0.25"/>
    <row r="450" s="172" customFormat="1" ht="12.75" x14ac:dyDescent="0.25"/>
    <row r="451" s="172" customFormat="1" ht="12.75" x14ac:dyDescent="0.25"/>
    <row r="452" s="172" customFormat="1" ht="12.75" x14ac:dyDescent="0.25"/>
    <row r="453" s="172" customFormat="1" ht="12.75" x14ac:dyDescent="0.25"/>
    <row r="454" s="172" customFormat="1" ht="12.75" x14ac:dyDescent="0.25"/>
    <row r="455" s="172" customFormat="1" ht="12.75" x14ac:dyDescent="0.25"/>
    <row r="456" s="172" customFormat="1" ht="12.75" x14ac:dyDescent="0.25"/>
    <row r="457" s="172" customFormat="1" ht="12.75" x14ac:dyDescent="0.25"/>
    <row r="458" s="172" customFormat="1" ht="12.75" x14ac:dyDescent="0.25"/>
    <row r="459" s="172" customFormat="1" ht="12.75" x14ac:dyDescent="0.25"/>
    <row r="460" s="172" customFormat="1" ht="12.75" x14ac:dyDescent="0.25"/>
    <row r="461" s="172" customFormat="1" ht="12.75" x14ac:dyDescent="0.25"/>
    <row r="462" s="172" customFormat="1" ht="12.75" x14ac:dyDescent="0.25"/>
    <row r="463" s="172" customFormat="1" ht="12.75" x14ac:dyDescent="0.25"/>
    <row r="464" s="172" customFormat="1" ht="12.75" x14ac:dyDescent="0.25"/>
    <row r="465" s="172" customFormat="1" ht="12.75" x14ac:dyDescent="0.25"/>
    <row r="466" s="172" customFormat="1" ht="12.75" x14ac:dyDescent="0.25"/>
    <row r="467" s="172" customFormat="1" ht="12.75" x14ac:dyDescent="0.25"/>
    <row r="468" s="172" customFormat="1" ht="12.75" x14ac:dyDescent="0.25"/>
    <row r="469" s="172" customFormat="1" ht="12.75" x14ac:dyDescent="0.25"/>
    <row r="470" s="172" customFormat="1" ht="12.75" x14ac:dyDescent="0.25"/>
    <row r="471" s="172" customFormat="1" ht="12.75" x14ac:dyDescent="0.25"/>
    <row r="472" s="172" customFormat="1" ht="12.75" x14ac:dyDescent="0.25"/>
    <row r="473" s="172" customFormat="1" ht="12.75" x14ac:dyDescent="0.25"/>
    <row r="474" s="172" customFormat="1" ht="12.75" x14ac:dyDescent="0.25"/>
    <row r="475" s="172" customFormat="1" ht="12.75" x14ac:dyDescent="0.25"/>
    <row r="476" s="172" customFormat="1" ht="12.75" x14ac:dyDescent="0.25"/>
    <row r="477" s="172" customFormat="1" ht="12.75" x14ac:dyDescent="0.25"/>
    <row r="478" s="172" customFormat="1" ht="12.75" x14ac:dyDescent="0.25"/>
    <row r="479" s="172" customFormat="1" ht="12.75" x14ac:dyDescent="0.25"/>
    <row r="480" s="172" customFormat="1" ht="12.75" x14ac:dyDescent="0.25"/>
    <row r="481" s="172" customFormat="1" ht="12.75" x14ac:dyDescent="0.25"/>
    <row r="482" s="172" customFormat="1" ht="12.75" x14ac:dyDescent="0.25"/>
    <row r="483" s="172" customFormat="1" ht="12.75" x14ac:dyDescent="0.25"/>
    <row r="484" s="172" customFormat="1" ht="12.75" x14ac:dyDescent="0.25"/>
    <row r="485" s="172" customFormat="1" ht="12.75" x14ac:dyDescent="0.25"/>
    <row r="486" s="172" customFormat="1" ht="12.75" x14ac:dyDescent="0.25"/>
    <row r="487" s="172" customFormat="1" ht="12.75" x14ac:dyDescent="0.25"/>
    <row r="488" s="172" customFormat="1" ht="12.75" x14ac:dyDescent="0.25"/>
    <row r="489" s="172" customFormat="1" ht="12.75" x14ac:dyDescent="0.25"/>
    <row r="490" s="172" customFormat="1" ht="12.75" x14ac:dyDescent="0.25"/>
    <row r="491" s="172" customFormat="1" ht="12.75" x14ac:dyDescent="0.25"/>
    <row r="492" s="172" customFormat="1" ht="12.75" x14ac:dyDescent="0.25"/>
    <row r="493" s="172" customFormat="1" ht="12.75" x14ac:dyDescent="0.25"/>
    <row r="494" s="172" customFormat="1" ht="12.75" x14ac:dyDescent="0.25"/>
    <row r="495" s="172" customFormat="1" ht="12.75" x14ac:dyDescent="0.25"/>
    <row r="496" s="172" customFormat="1" ht="12.75" x14ac:dyDescent="0.25"/>
    <row r="497" s="172" customFormat="1" ht="12.75" x14ac:dyDescent="0.25"/>
    <row r="498" s="172" customFormat="1" ht="12.75" x14ac:dyDescent="0.25"/>
    <row r="499" s="172" customFormat="1" ht="12.75" x14ac:dyDescent="0.25"/>
    <row r="500" s="172" customFormat="1" ht="12.75" x14ac:dyDescent="0.25"/>
    <row r="501" s="172" customFormat="1" ht="12.75" x14ac:dyDescent="0.25"/>
    <row r="502" s="172" customFormat="1" ht="12.75" x14ac:dyDescent="0.25"/>
    <row r="503" s="172" customFormat="1" ht="12.75" x14ac:dyDescent="0.25"/>
    <row r="504" s="172" customFormat="1" ht="12.75" x14ac:dyDescent="0.25"/>
    <row r="505" s="172" customFormat="1" ht="12.75" x14ac:dyDescent="0.25"/>
    <row r="506" s="172" customFormat="1" ht="12.75" x14ac:dyDescent="0.25"/>
    <row r="507" s="172" customFormat="1" ht="12.75" x14ac:dyDescent="0.25"/>
    <row r="508" s="172" customFormat="1" ht="12.75" x14ac:dyDescent="0.25"/>
    <row r="509" s="172" customFormat="1" ht="12.75" x14ac:dyDescent="0.25"/>
    <row r="510" s="172" customFormat="1" ht="12.75" x14ac:dyDescent="0.25"/>
    <row r="511" s="172" customFormat="1" ht="12.75" x14ac:dyDescent="0.25"/>
    <row r="512" s="172" customFormat="1" ht="12.75" x14ac:dyDescent="0.25"/>
    <row r="513" s="172" customFormat="1" ht="12.75" x14ac:dyDescent="0.25"/>
    <row r="514" s="172" customFormat="1" ht="12.75" x14ac:dyDescent="0.25"/>
    <row r="515" s="172" customFormat="1" ht="12.75" x14ac:dyDescent="0.25"/>
    <row r="516" s="172" customFormat="1" ht="12.75" x14ac:dyDescent="0.25"/>
    <row r="517" s="172" customFormat="1" ht="12.75" x14ac:dyDescent="0.25"/>
    <row r="518" s="172" customFormat="1" ht="12.75" x14ac:dyDescent="0.25"/>
    <row r="519" s="172" customFormat="1" ht="12.75" x14ac:dyDescent="0.25"/>
    <row r="520" s="172" customFormat="1" ht="12.75" x14ac:dyDescent="0.25"/>
    <row r="521" s="172" customFormat="1" ht="12.75" x14ac:dyDescent="0.25"/>
    <row r="522" s="172" customFormat="1" ht="12.75" x14ac:dyDescent="0.25"/>
    <row r="523" s="172" customFormat="1" ht="12.75" x14ac:dyDescent="0.25"/>
    <row r="524" s="172" customFormat="1" ht="12.75" x14ac:dyDescent="0.25"/>
    <row r="525" s="172" customFormat="1" ht="12.75" x14ac:dyDescent="0.25"/>
    <row r="526" s="172" customFormat="1" ht="12.75" x14ac:dyDescent="0.25"/>
    <row r="527" s="172" customFormat="1" ht="12.75" x14ac:dyDescent="0.25"/>
    <row r="528" s="172" customFormat="1" ht="12.75" x14ac:dyDescent="0.25"/>
    <row r="529" s="172" customFormat="1" ht="12.75" x14ac:dyDescent="0.25"/>
    <row r="530" s="172" customFormat="1" ht="12.75" x14ac:dyDescent="0.25"/>
    <row r="531" s="172" customFormat="1" ht="12.75" x14ac:dyDescent="0.25"/>
    <row r="532" s="172" customFormat="1" ht="12.75" x14ac:dyDescent="0.25"/>
    <row r="533" s="172" customFormat="1" ht="12.75" x14ac:dyDescent="0.25"/>
    <row r="534" s="172" customFormat="1" ht="12.75" x14ac:dyDescent="0.25"/>
    <row r="535" s="172" customFormat="1" ht="12.75" x14ac:dyDescent="0.25"/>
    <row r="536" s="172" customFormat="1" ht="12.75" x14ac:dyDescent="0.25"/>
    <row r="537" s="172" customFormat="1" ht="12.75" x14ac:dyDescent="0.25"/>
    <row r="538" s="172" customFormat="1" ht="12.75" x14ac:dyDescent="0.25"/>
    <row r="539" s="172" customFormat="1" ht="12.75" x14ac:dyDescent="0.25"/>
    <row r="540" s="172" customFormat="1" ht="12.75" x14ac:dyDescent="0.25"/>
    <row r="541" s="172" customFormat="1" ht="12.75" x14ac:dyDescent="0.25"/>
    <row r="542" s="172" customFormat="1" ht="12.75" x14ac:dyDescent="0.25"/>
    <row r="543" s="172" customFormat="1" ht="12.75" x14ac:dyDescent="0.25"/>
    <row r="544" s="172" customFormat="1" ht="12.75" x14ac:dyDescent="0.25"/>
    <row r="545" s="172" customFormat="1" ht="12.75" x14ac:dyDescent="0.25"/>
    <row r="546" s="172" customFormat="1" ht="12.75" x14ac:dyDescent="0.25"/>
    <row r="547" s="172" customFormat="1" ht="12.75" x14ac:dyDescent="0.25"/>
    <row r="548" s="172" customFormat="1" ht="12.75" x14ac:dyDescent="0.25"/>
    <row r="549" s="172" customFormat="1" ht="12.75" x14ac:dyDescent="0.25"/>
    <row r="550" s="172" customFormat="1" ht="12.75" x14ac:dyDescent="0.25"/>
    <row r="551" s="172" customFormat="1" ht="12.75" x14ac:dyDescent="0.25"/>
    <row r="552" s="172" customFormat="1" ht="12.75" x14ac:dyDescent="0.25"/>
    <row r="553" s="172" customFormat="1" ht="12.75" x14ac:dyDescent="0.25"/>
    <row r="554" s="172" customFormat="1" ht="12.75" x14ac:dyDescent="0.25"/>
    <row r="555" s="172" customFormat="1" ht="12.75" x14ac:dyDescent="0.25"/>
    <row r="556" s="172" customFormat="1" ht="12.75" x14ac:dyDescent="0.25"/>
    <row r="557" s="172" customFormat="1" ht="12.75" x14ac:dyDescent="0.25"/>
    <row r="558" s="172" customFormat="1" ht="12.75" x14ac:dyDescent="0.25"/>
    <row r="559" s="172" customFormat="1" ht="12.75" x14ac:dyDescent="0.25"/>
    <row r="560" s="172" customFormat="1" ht="12.75" x14ac:dyDescent="0.25"/>
    <row r="561" s="172" customFormat="1" ht="12.75" x14ac:dyDescent="0.25"/>
    <row r="562" s="172" customFormat="1" ht="12.75" x14ac:dyDescent="0.25"/>
    <row r="563" s="172" customFormat="1" ht="12.75" x14ac:dyDescent="0.25"/>
    <row r="564" s="172" customFormat="1" ht="12.75" x14ac:dyDescent="0.25"/>
    <row r="565" s="172" customFormat="1" ht="12.75" x14ac:dyDescent="0.25"/>
    <row r="566" s="172" customFormat="1" ht="12.75" x14ac:dyDescent="0.25"/>
    <row r="567" s="172" customFormat="1" ht="12.75" x14ac:dyDescent="0.25"/>
    <row r="568" s="172" customFormat="1" ht="12.75" x14ac:dyDescent="0.25"/>
    <row r="569" s="172" customFormat="1" ht="12.75" x14ac:dyDescent="0.25"/>
  </sheetData>
  <sheetProtection algorithmName="SHA-512" hashValue="QRkeQDg5MQUzp5qVeQQObaAg8HZKK7hMrxhc5Ssgu9IuXt6q3ueWZuyYCAcTKm1k91jNI/g3jkenqgicQQC8cQ==" saltValue="W3L27+uSRedypfO6awlMpw=="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37">
    <mergeCell ref="AC64:AL65"/>
    <mergeCell ref="L88:N88"/>
    <mergeCell ref="AF88:AH88"/>
    <mergeCell ref="B89:AW89"/>
    <mergeCell ref="M17:Y17"/>
    <mergeCell ref="B20:AW20"/>
    <mergeCell ref="AH24:AV24"/>
    <mergeCell ref="M28:Y28"/>
    <mergeCell ref="B32:AW32"/>
    <mergeCell ref="B33:Q35"/>
    <mergeCell ref="R33:AB35"/>
    <mergeCell ref="AC40:AL41"/>
    <mergeCell ref="AC33:AW33"/>
    <mergeCell ref="AM34:AW35"/>
    <mergeCell ref="AC34:AL35"/>
    <mergeCell ref="B78:Q79"/>
    <mergeCell ref="R78:AB79"/>
    <mergeCell ref="AC78:AL79"/>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68"/>
    <mergeCell ref="AN70:AV72"/>
    <mergeCell ref="AZ71:BI71"/>
    <mergeCell ref="AC46:AL47"/>
    <mergeCell ref="AC48:AL49"/>
    <mergeCell ref="AC50:AL51"/>
    <mergeCell ref="AC72:AL73"/>
    <mergeCell ref="AC70:AL71"/>
    <mergeCell ref="AC66:AL67"/>
    <mergeCell ref="AC68:AL69"/>
    <mergeCell ref="AZ73:BG73"/>
    <mergeCell ref="AC44:AL45"/>
    <mergeCell ref="AC42:AL43"/>
    <mergeCell ref="AC52:AL53"/>
    <mergeCell ref="AC54:AL55"/>
    <mergeCell ref="AC56:AL57"/>
    <mergeCell ref="AZ57:BI57"/>
    <mergeCell ref="AC58:AL59"/>
    <mergeCell ref="AZ59:BG59"/>
    <mergeCell ref="AC60:AL61"/>
    <mergeCell ref="AC62:AL63"/>
    <mergeCell ref="AK86:AO86"/>
    <mergeCell ref="R48:AB49"/>
    <mergeCell ref="B50:Q51"/>
    <mergeCell ref="R50:AB51"/>
    <mergeCell ref="B66:Q67"/>
    <mergeCell ref="B72:Q73"/>
    <mergeCell ref="R72:AB73"/>
    <mergeCell ref="R70:AB71"/>
    <mergeCell ref="B74:Q75"/>
    <mergeCell ref="R74:AB75"/>
    <mergeCell ref="B52:Q53"/>
    <mergeCell ref="R52:AB53"/>
    <mergeCell ref="B54:Q55"/>
    <mergeCell ref="R54:AB55"/>
    <mergeCell ref="B56:Q57"/>
    <mergeCell ref="R56:AB57"/>
    <mergeCell ref="B58:Q59"/>
    <mergeCell ref="R58:AB59"/>
    <mergeCell ref="B60:Q61"/>
    <mergeCell ref="R60:AB61"/>
    <mergeCell ref="B62:Q63"/>
    <mergeCell ref="R62:AB63"/>
    <mergeCell ref="B64:Q65"/>
    <mergeCell ref="R64:AB65"/>
    <mergeCell ref="M132:AW133"/>
    <mergeCell ref="B90:AW90"/>
    <mergeCell ref="G94:AE94"/>
    <mergeCell ref="D96:AO100"/>
    <mergeCell ref="AP96:AW99"/>
    <mergeCell ref="B106:AW106"/>
    <mergeCell ref="B109:AW109"/>
    <mergeCell ref="B110:AW114"/>
    <mergeCell ref="G116:AI119"/>
    <mergeCell ref="AK117:AV122"/>
    <mergeCell ref="C121:G121"/>
    <mergeCell ref="L121:R121"/>
    <mergeCell ref="W121:X121"/>
    <mergeCell ref="AC121:AD121"/>
    <mergeCell ref="B104:AW104"/>
    <mergeCell ref="G92:AE92"/>
    <mergeCell ref="B126:AW130"/>
    <mergeCell ref="AK116:AV116"/>
    <mergeCell ref="G88:J88"/>
    <mergeCell ref="B36:Q37"/>
    <mergeCell ref="R36:AB37"/>
    <mergeCell ref="AC36:AL37"/>
    <mergeCell ref="B38:Q39"/>
    <mergeCell ref="R38:AB39"/>
    <mergeCell ref="AC38:AL39"/>
    <mergeCell ref="B40:Q41"/>
    <mergeCell ref="R40:AB41"/>
    <mergeCell ref="X84:AC84"/>
    <mergeCell ref="R76:AB77"/>
    <mergeCell ref="AC76:AL77"/>
    <mergeCell ref="B70:Q71"/>
    <mergeCell ref="R66:AB67"/>
    <mergeCell ref="B68:Q69"/>
    <mergeCell ref="R68:AB69"/>
    <mergeCell ref="B82:AW82"/>
    <mergeCell ref="L84:P84"/>
    <mergeCell ref="AI84:AP84"/>
    <mergeCell ref="AC74:AL75"/>
    <mergeCell ref="B76:Q77"/>
    <mergeCell ref="L86:Q86"/>
    <mergeCell ref="U86:V86"/>
    <mergeCell ref="X86:AC86"/>
  </mergeCells>
  <dataValidations count="11">
    <dataValidation errorStyle="information" allowBlank="1" showInputMessage="1" showErrorMessage="1" error="Données non valides" promptTitle="Données nécessaires" sqref="M22:Y22" xr:uid="{09A5F6A2-0B44-4D4C-BC1D-3C49B4CBAD08}"/>
    <dataValidation allowBlank="1" showErrorMessage="1" promptTitle="Optiion gestion pilotée du PERCO" sqref="AW105 AW115 AW101:AW103 AW107:AW108" xr:uid="{89EFC8C7-7A5D-4AFB-8657-EEDF9D7E494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18" xr:uid="{4523FE1F-DAE9-474C-9681-077FBDC6FE99}"/>
    <dataValidation allowBlank="1" showInputMessage="1" showErrorMessage="1" sqref="AW13:IA13 AK19 AN19:AW19 Z28:IA28 AU14" xr:uid="{8FBA4A45-FBF4-4E55-A7D5-ABA40855BECA}"/>
    <dataValidation allowBlank="1" showInputMessage="1" showErrorMessage="1" promptTitle="Numéro sécurité sociale" prompt="Données obligatoires" sqref="AA6 AA23" xr:uid="{AC946511-A07E-4440-8CA1-E69CCB952283}"/>
    <dataValidation allowBlank="1" showInputMessage="1" showErrorMessage="1" prompt="Merci d'indiquer vos noms et prénoms en majuscules" sqref="Z10 Z7:Z8" xr:uid="{A6951533-FFFD-47A7-B1BA-00C31F75FC07}"/>
    <dataValidation errorStyle="information" allowBlank="1" showInputMessage="1" showErrorMessage="1" error="Données non valides" sqref="AH13:AV13" xr:uid="{6307672B-DFE7-4269-88A9-D81936DE0D7B}"/>
    <dataValidation type="textLength" allowBlank="1" showInputMessage="1" showErrorMessage="1" prompt="Compris en 13 et 15 caractères (la clé n'est pas obligatoire)_x000a_" sqref="M7:Y7" xr:uid="{F27830C6-804B-4831-AC8E-4885F95309ED}">
      <formula1>13</formula1>
      <formula2>15</formula2>
    </dataValidation>
    <dataValidation type="list" allowBlank="1" showInputMessage="1" showErrorMessage="1" sqref="C116" xr:uid="{3ADDDD56-E651-40C6-9B3E-DECEC80FEBB4}">
      <formula1>$R$158:$R$159</formula1>
    </dataValidation>
    <dataValidation type="list" allowBlank="1" showInputMessage="1" showErrorMessage="1" sqref="M15:Y15" xr:uid="{C5BB6AE4-1C0F-48B6-8F97-A5EE664F5FC5}">
      <formula1>$P$145:$P$147</formula1>
    </dataValidation>
    <dataValidation type="list" allowBlank="1" showInputMessage="1" showErrorMessage="1" promptTitle="Optiion gestion pilotée du PERCO" prompt="Sélectionnez OUI pour activer l'option de gestion pilotée, Attention vous ne pouvez pas investir sur d'autres fonds." sqref="AW91 AW80:AW88" xr:uid="{29295C9E-9144-425F-A741-079F94ADB509}">
      <formula1>$Q$151:$Q$152</formula1>
    </dataValidation>
  </dataValidations>
  <hyperlinks>
    <hyperlink ref="AP96:AW99" location="'Modalités de versement'!A1" display="Plus d'information &gt;" xr:uid="{FC7F26B3-6BDC-40C7-9688-235989CD1CE0}"/>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3" r:id="rId4" name="Check Box 19">
              <controlPr defaultSize="0" autoFill="0" autoLine="0" autoPict="0">
                <anchor moveWithCells="1">
                  <from>
                    <xdr:col>1</xdr:col>
                    <xdr:colOff>104775</xdr:colOff>
                    <xdr:row>90</xdr:row>
                    <xdr:rowOff>76200</xdr:rowOff>
                  </from>
                  <to>
                    <xdr:col>3</xdr:col>
                    <xdr:colOff>0</xdr:colOff>
                    <xdr:row>92</xdr:row>
                    <xdr:rowOff>66675</xdr:rowOff>
                  </to>
                </anchor>
              </controlPr>
            </control>
          </mc:Choice>
        </mc:AlternateContent>
        <mc:AlternateContent xmlns:mc="http://schemas.openxmlformats.org/markup-compatibility/2006">
          <mc:Choice Requires="x14">
            <control shapeId="16404" r:id="rId5" name="Check Box 20">
              <controlPr defaultSize="0" autoFill="0" autoLine="0" autoPict="0">
                <anchor moveWithCells="1">
                  <from>
                    <xdr:col>1</xdr:col>
                    <xdr:colOff>104775</xdr:colOff>
                    <xdr:row>92</xdr:row>
                    <xdr:rowOff>76200</xdr:rowOff>
                  </from>
                  <to>
                    <xdr:col>3</xdr:col>
                    <xdr:colOff>0</xdr:colOff>
                    <xdr:row>94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8E18C72-F1BD-4D29-A4A4-A31B850AF9D4}">
            <xm:f>'Informations Entreprise'!$AM$37="Abondement unilatéral"</xm:f>
            <x14:dxf>
              <font>
                <color theme="0" tint="-4.9989318521683403E-2"/>
              </font>
              <fill>
                <patternFill patternType="gray0625">
                  <bgColor theme="0" tint="-4.9989318521683403E-2"/>
                </patternFill>
              </fill>
            </x14:dxf>
          </x14:cfRule>
          <xm:sqref>R33:AB79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521227-281F-4B0B-AE1F-3CD64264F9E0}">
          <x14:formula1>
            <xm:f>Données!$C$16:$C$19</xm:f>
          </x14:formula1>
          <xm:sqref>AN38</xm:sqref>
        </x14:dataValidation>
        <x14:dataValidation type="list" allowBlank="1" showInputMessage="1" showErrorMessage="1" xr:uid="{C5EEA3C3-D713-4CC8-898B-8EA18564511F}">
          <x14:formula1>
            <xm:f>Données!$C$29:$C$31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2.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3.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2025-07-24T14:58:40Z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